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filterPrivacy="1" updateLinks="always"/>
  <xr:revisionPtr revIDLastSave="1366" documentId="13_ncr:1_{DDA7488B-F63B-4A70-A8C9-6B409EBF505C}" xr6:coauthVersionLast="45" xr6:coauthVersionMax="45" xr10:uidLastSave="{470761F5-0387-4EB8-845B-C3EA14090AEB}"/>
  <bookViews>
    <workbookView xWindow="-120" yWindow="-120" windowWidth="29040" windowHeight="15840" xr2:uid="{00000000-000D-0000-FFFF-FFFF00000000}"/>
  </bookViews>
  <sheets>
    <sheet name="Introduction" sheetId="4" r:id="rId1"/>
    <sheet name="Questions" sheetId="1" r:id="rId2"/>
    <sheet name="Data" sheetId="2" r:id="rId3"/>
    <sheet name="Chart" sheetId="3" r:id="rId4"/>
    <sheet name="Review Notes" sheetId="5" r:id="rId5"/>
  </sheets>
  <definedNames>
    <definedName name="_xlnm._FilterDatabase" localSheetId="1" hidden="1">Questions!$A$29:$P$29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 i="2" l="1"/>
  <c r="I5" i="2" l="1"/>
  <c r="I6" i="2"/>
  <c r="I7" i="2"/>
  <c r="I8" i="2"/>
  <c r="I9" i="2"/>
  <c r="I10" i="2"/>
  <c r="I11" i="2"/>
  <c r="I12" i="2"/>
  <c r="I13" i="2"/>
  <c r="I14" i="2"/>
  <c r="I15" i="2"/>
  <c r="I16" i="2"/>
  <c r="I17" i="2"/>
  <c r="I18" i="2"/>
  <c r="I19" i="2"/>
  <c r="I20" i="2"/>
  <c r="I21" i="2"/>
  <c r="I4" i="2"/>
  <c r="D19" i="2"/>
  <c r="D11" i="2" l="1"/>
  <c r="D8" i="2"/>
  <c r="D9" i="2"/>
  <c r="C33" i="2"/>
  <c r="C30" i="2"/>
  <c r="D30" i="2" l="1"/>
  <c r="C31" i="2" l="1"/>
  <c r="C27" i="2"/>
  <c r="N4" i="2" l="1"/>
  <c r="N5" i="2"/>
  <c r="N6" i="2"/>
  <c r="N7" i="2"/>
  <c r="N8" i="2"/>
  <c r="N9" i="2"/>
  <c r="N10" i="2"/>
  <c r="N11" i="2"/>
  <c r="N12" i="2"/>
  <c r="N13" i="2"/>
  <c r="N14" i="2"/>
  <c r="N15" i="2"/>
  <c r="N16" i="2"/>
  <c r="N17" i="2"/>
  <c r="N18" i="2"/>
  <c r="N19" i="2"/>
  <c r="N20" i="2"/>
  <c r="N21" i="2"/>
  <c r="M4" i="2"/>
  <c r="M5" i="2"/>
  <c r="M6" i="2"/>
  <c r="M7" i="2"/>
  <c r="M8" i="2"/>
  <c r="M9" i="2"/>
  <c r="M10" i="2"/>
  <c r="M11" i="2"/>
  <c r="M12" i="2"/>
  <c r="M13" i="2"/>
  <c r="M14" i="2"/>
  <c r="M15" i="2"/>
  <c r="M16" i="2"/>
  <c r="M17" i="2"/>
  <c r="M18" i="2"/>
  <c r="M19" i="2"/>
  <c r="M20" i="2"/>
  <c r="M21" i="2"/>
  <c r="L4" i="2"/>
  <c r="L5" i="2"/>
  <c r="L6" i="2"/>
  <c r="L7" i="2"/>
  <c r="L8" i="2"/>
  <c r="L9" i="2"/>
  <c r="L10" i="2"/>
  <c r="L11" i="2"/>
  <c r="L12" i="2"/>
  <c r="L13" i="2"/>
  <c r="L14" i="2"/>
  <c r="L15" i="2"/>
  <c r="L16" i="2"/>
  <c r="L17" i="2"/>
  <c r="L18" i="2"/>
  <c r="L19" i="2"/>
  <c r="L20" i="2"/>
  <c r="L21" i="2"/>
  <c r="K4" i="2"/>
  <c r="K5" i="2"/>
  <c r="K6" i="2"/>
  <c r="K7" i="2"/>
  <c r="K8" i="2"/>
  <c r="K9" i="2"/>
  <c r="K10" i="2"/>
  <c r="K11" i="2"/>
  <c r="K12" i="2"/>
  <c r="K13" i="2"/>
  <c r="K14" i="2"/>
  <c r="K15" i="2"/>
  <c r="K16" i="2"/>
  <c r="K17" i="2"/>
  <c r="K18" i="2"/>
  <c r="K19" i="2"/>
  <c r="K20" i="2"/>
  <c r="K21" i="2"/>
  <c r="J4" i="2"/>
  <c r="J5" i="2"/>
  <c r="J6" i="2"/>
  <c r="J7" i="2"/>
  <c r="J8" i="2"/>
  <c r="J9" i="2"/>
  <c r="J10" i="2"/>
  <c r="J11" i="2"/>
  <c r="J12" i="2"/>
  <c r="J13" i="2"/>
  <c r="J14" i="2"/>
  <c r="J15" i="2"/>
  <c r="J16" i="2"/>
  <c r="J17" i="2"/>
  <c r="J18" i="2"/>
  <c r="J19" i="2"/>
  <c r="J20" i="2"/>
  <c r="J21" i="2"/>
  <c r="N3" i="2"/>
  <c r="M3" i="2"/>
  <c r="L3" i="2"/>
  <c r="K3" i="2"/>
  <c r="J3" i="2"/>
  <c r="F26" i="2"/>
  <c r="E26" i="2"/>
  <c r="D26" i="2"/>
  <c r="C34" i="2"/>
  <c r="C32" i="2"/>
  <c r="C28" i="2"/>
  <c r="C29" i="2"/>
  <c r="D3" i="2"/>
  <c r="D27" i="2" s="1"/>
  <c r="O3" i="2" l="1"/>
  <c r="O4" i="2"/>
  <c r="O13" i="2"/>
  <c r="O16" i="2"/>
  <c r="O17" i="2"/>
  <c r="O18" i="2"/>
  <c r="O20" i="2"/>
  <c r="F4" i="2"/>
  <c r="O5" i="2" l="1"/>
  <c r="O14" i="2"/>
  <c r="O6" i="2"/>
  <c r="O7" i="2"/>
  <c r="O21" i="2"/>
  <c r="O19" i="2"/>
  <c r="O15" i="2"/>
  <c r="O12" i="2"/>
  <c r="O11" i="2"/>
  <c r="O10" i="2"/>
  <c r="O9" i="2"/>
  <c r="O8" i="2"/>
  <c r="F3" i="2"/>
  <c r="F21" i="2"/>
  <c r="F34" i="2" s="1"/>
  <c r="F20" i="2"/>
  <c r="F19" i="2"/>
  <c r="F18" i="2"/>
  <c r="F17" i="2"/>
  <c r="F16" i="2"/>
  <c r="F15" i="2"/>
  <c r="F33" i="2" s="1"/>
  <c r="F14" i="2"/>
  <c r="F32" i="2" s="1"/>
  <c r="F13" i="2"/>
  <c r="F12" i="2"/>
  <c r="F31" i="2" s="1"/>
  <c r="F11" i="2"/>
  <c r="F30" i="2" s="1"/>
  <c r="F10" i="2"/>
  <c r="F9" i="2"/>
  <c r="F8" i="2"/>
  <c r="F7" i="2"/>
  <c r="F29" i="2" s="1"/>
  <c r="F6" i="2"/>
  <c r="F5" i="2"/>
  <c r="F28" i="2" s="1"/>
  <c r="D4" i="2"/>
  <c r="D21" i="2"/>
  <c r="E19" i="2"/>
  <c r="D18" i="2"/>
  <c r="E18" i="2" s="1"/>
  <c r="D17" i="2"/>
  <c r="E17" i="2" s="1"/>
  <c r="D15" i="2"/>
  <c r="D14" i="2"/>
  <c r="D13" i="2"/>
  <c r="E13" i="2" s="1"/>
  <c r="D12" i="2"/>
  <c r="E11" i="2"/>
  <c r="E30" i="2" s="1"/>
  <c r="D10" i="2"/>
  <c r="E10" i="2" s="1"/>
  <c r="E8" i="2"/>
  <c r="D7" i="2"/>
  <c r="E9" i="2"/>
  <c r="D20" i="2"/>
  <c r="E20" i="2" s="1"/>
  <c r="D16" i="2"/>
  <c r="E16" i="2" s="1"/>
  <c r="D6" i="2"/>
  <c r="E6" i="2" s="1"/>
  <c r="D5" i="2"/>
  <c r="E3" i="2"/>
  <c r="E27" i="2" s="1"/>
  <c r="F35" i="2" l="1"/>
  <c r="D35" i="2"/>
  <c r="G8" i="2"/>
  <c r="G9" i="2"/>
  <c r="G13" i="2"/>
  <c r="E15" i="2"/>
  <c r="E33" i="2" s="1"/>
  <c r="D33" i="2"/>
  <c r="G11" i="2"/>
  <c r="G3" i="2"/>
  <c r="E4" i="2"/>
  <c r="E35" i="2" s="1"/>
  <c r="E5" i="2"/>
  <c r="E28" i="2" s="1"/>
  <c r="D28" i="2"/>
  <c r="E14" i="2"/>
  <c r="E32" i="2" s="1"/>
  <c r="D32" i="2"/>
  <c r="E21" i="2"/>
  <c r="E34" i="2" s="1"/>
  <c r="D34" i="2"/>
  <c r="O23" i="2"/>
  <c r="F27" i="2"/>
  <c r="E7" i="2"/>
  <c r="E29" i="2" s="1"/>
  <c r="D29" i="2"/>
  <c r="E12" i="2"/>
  <c r="E31" i="2" s="1"/>
  <c r="D31" i="2"/>
  <c r="G20" i="2"/>
  <c r="G16" i="2"/>
  <c r="G17" i="2"/>
  <c r="G6" i="2"/>
  <c r="G10" i="2"/>
  <c r="G18" i="2"/>
  <c r="G19" i="2"/>
  <c r="F23" i="2"/>
  <c r="D23" i="2"/>
  <c r="G14" i="2" l="1"/>
  <c r="G15" i="2"/>
  <c r="G7" i="2"/>
  <c r="G5" i="2"/>
  <c r="G21" i="2"/>
  <c r="G4" i="2"/>
  <c r="G1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8" authorId="0" shapeId="0" xr:uid="{AC10EEBC-DFBA-4BAC-AD28-87554A419CE3}">
      <text>
        <r>
          <rPr>
            <sz val="9"/>
            <color indexed="81"/>
            <rFont val="Tahoma"/>
            <family val="2"/>
          </rPr>
          <t>Note: Classification definitions are shown on the Data worksheet.</t>
        </r>
      </text>
    </comment>
  </commentList>
</comments>
</file>

<file path=xl/sharedStrings.xml><?xml version="1.0" encoding="utf-8"?>
<sst xmlns="http://schemas.openxmlformats.org/spreadsheetml/2006/main" count="379" uniqueCount="224">
  <si>
    <t>Domains</t>
  </si>
  <si>
    <t>Information Security Organisational Governance</t>
  </si>
  <si>
    <t xml:space="preserve">Information Security Policy </t>
  </si>
  <si>
    <t>Security Violation &amp; Discipline</t>
  </si>
  <si>
    <t>Information Security Assurance</t>
  </si>
  <si>
    <t xml:space="preserve">Remote Access Management </t>
  </si>
  <si>
    <t xml:space="preserve">Patch Management &amp; Vulnerability Management </t>
  </si>
  <si>
    <t>Data Deletion &amp; Destruction</t>
  </si>
  <si>
    <t>Cyber Security Hygiene</t>
  </si>
  <si>
    <t>Incident Response Plan (IRP)</t>
  </si>
  <si>
    <t>DR/DCP/BCM</t>
  </si>
  <si>
    <t xml:space="preserve">Data Protection Assurance </t>
  </si>
  <si>
    <t>GDPR Compliance</t>
  </si>
  <si>
    <t xml:space="preserve">Scoring </t>
  </si>
  <si>
    <t>Risk Management</t>
  </si>
  <si>
    <t>Data Privacy</t>
  </si>
  <si>
    <t>Third Party Assurance</t>
  </si>
  <si>
    <t>Does not meet requirement</t>
  </si>
  <si>
    <t>Meet requirements</t>
  </si>
  <si>
    <t xml:space="preserve">Very good on requirements </t>
  </si>
  <si>
    <t>Physical Security</t>
  </si>
  <si>
    <t xml:space="preserve">Count </t>
  </si>
  <si>
    <t>Number of questions</t>
  </si>
  <si>
    <t>Meet requirement</t>
  </si>
  <si>
    <t xml:space="preserve">Variance </t>
  </si>
  <si>
    <t>Actual score</t>
  </si>
  <si>
    <t>Top domains</t>
  </si>
  <si>
    <t>Averagely adequate</t>
  </si>
  <si>
    <t xml:space="preserve">Exceed requirements </t>
  </si>
  <si>
    <t>All other domains score</t>
  </si>
  <si>
    <t>Suppliers Response</t>
  </si>
  <si>
    <t>Position</t>
  </si>
  <si>
    <t>Date</t>
  </si>
  <si>
    <t>Section for completion by Control Risks</t>
  </si>
  <si>
    <t>Name of supplier</t>
  </si>
  <si>
    <t>Name of person completing the questionnaire</t>
  </si>
  <si>
    <t xml:space="preserve">Secure Acquisition, Development &amp; Software Maintenance Secure (SDLC) </t>
  </si>
  <si>
    <t>Domains evaluated for competence</t>
  </si>
  <si>
    <t>#</t>
  </si>
  <si>
    <t>Information Security, Cyber Security and Data Protection Questionnaire</t>
  </si>
  <si>
    <t>Contact phone number</t>
  </si>
  <si>
    <t>Contact email address</t>
  </si>
  <si>
    <t>Supplier website</t>
  </si>
  <si>
    <t>Company address</t>
  </si>
  <si>
    <t xml:space="preserve">Questions </t>
  </si>
  <si>
    <t>Cloud Security Assurance</t>
  </si>
  <si>
    <t>Encryption, Authentication, Authorisation, Auditability and PAM</t>
  </si>
  <si>
    <t>What is the licensing model for the service?</t>
  </si>
  <si>
    <t>Purpose of service</t>
  </si>
  <si>
    <t>Reviewers:</t>
  </si>
  <si>
    <t xml:space="preserve">Covering Notes: </t>
  </si>
  <si>
    <t>Date:</t>
  </si>
  <si>
    <t>Public</t>
  </si>
  <si>
    <t>General</t>
  </si>
  <si>
    <t>Confidential</t>
  </si>
  <si>
    <t>Strictly Confidential</t>
  </si>
  <si>
    <t>Information widely available free of charge to the general public</t>
  </si>
  <si>
    <t>Information that is not Public, Confidential or Strictly Confidential</t>
  </si>
  <si>
    <t>Release outside authorised group would be likely to affect Control Risks or a client by causing:
– Serious embarrassment
– Measurable and not insignificant financial loss
– More than one day's operational delay
– Short-term detentions</t>
  </si>
  <si>
    <t>Release outside authorised group of people would be likely to affect Control Risks or a client by causing:
– Seriously damaged reputation
– Substantial loss, for example more than 10% of profits
– Very significant demands on management time
– More than one week's operational delay
– Fatalities or multiple injuries
– Long-term detentions</t>
  </si>
  <si>
    <t>Definition</t>
  </si>
  <si>
    <t>Data Classification</t>
  </si>
  <si>
    <t>Company (Contracting legal entity)</t>
  </si>
  <si>
    <t>Review Result:</t>
  </si>
  <si>
    <t>Assessment and Review Result</t>
  </si>
  <si>
    <t>No risks/concerns identified</t>
  </si>
  <si>
    <t>Minor risks/concerns identified</t>
  </si>
  <si>
    <t>Major risks/concerns identified</t>
  </si>
  <si>
    <t>Review Result</t>
  </si>
  <si>
    <t>Description</t>
  </si>
  <si>
    <t>Questions have either not been answered or not answered to a sufficient depth to complete the assessment.</t>
  </si>
  <si>
    <t>Insufficient data to complete assessment</t>
  </si>
  <si>
    <t>No risks or concerns have bene identified from the response. Scoring meets minimum requirements.</t>
  </si>
  <si>
    <t>Section for completion by the service provider/partner/vendor</t>
  </si>
  <si>
    <t>Minor risks or concerns identified, such as gaps in evidence, controls or supplied documentation. Does not meet minimum requirements in some areas.</t>
  </si>
  <si>
    <t>Major risks or concerns identified, such as missing encryption or patching controls. Does not meet minimum requirements in several areas.</t>
  </si>
  <si>
    <t>Is split tunnelling disabled for your VPN service? If not, please describe why?</t>
  </si>
  <si>
    <t>Is remote access protected with two factor authentication or better? 
Please describe.</t>
  </si>
  <si>
    <t>Do your policies include termination and/or change of status processes?</t>
  </si>
  <si>
    <t>Do your policies include a disciplinary process for non-compliance?</t>
  </si>
  <si>
    <t>How long are access logs and CCTV recordings retained for?</t>
  </si>
  <si>
    <t>Do you have a BYOD policy?</t>
  </si>
  <si>
    <t>Are AV and malware protection updates applied on at least a daily basis?</t>
  </si>
  <si>
    <t>What security controls and configuration are applied to protect your endpoints? Please list all that are applied. For example, full disk encryption, firewalls, AV &amp; malware protection, HIPS, EDR agents, USB port blocking.</t>
  </si>
  <si>
    <t>Are all endpoint operating system and application logs configured to provide sufficient detail to support an incident investigation, including successful and failed login attempts and changes to configuration settings and files?</t>
  </si>
  <si>
    <t>Are security updates and patches applied and verified to all endpoints on at least a monthly basis?</t>
  </si>
  <si>
    <t>Is personal information collected directly from Data Subjects by the supplier as a service to Control Risks? If yes, describe the information collected and the method of collection.</t>
  </si>
  <si>
    <t>Who is responsible for information management and cyber security within your organisation? Please provide an overview of their job responsibilities. If there isn't a person in charge of information security at present when does the business envisage getting a Security Manager/CISO on board?</t>
  </si>
  <si>
    <t>Do you have a formal Information Security program in place? Does the company have a dedicated Information Security function and how many people are in the team? Please provide information.</t>
  </si>
  <si>
    <t xml:space="preserve">What policies does your organisation have in place for managing information security? Provide us a list of all your security policies.
</t>
  </si>
  <si>
    <t>How frequently are your information security policies reviewed?</t>
  </si>
  <si>
    <t xml:space="preserve">When were your information security policies last updated? </t>
  </si>
  <si>
    <t xml:space="preserve">What processes or security procedural runbooks do you operate to ensure information security policies are complied with? </t>
  </si>
  <si>
    <t>Are unique IDs required for all supplier or subcontractor staff?</t>
  </si>
  <si>
    <t>Are authentication and logical access controls, including passwords, applied to control different levels of access to information depending upon requirements and roles for supplier or subcontractor staff?</t>
  </si>
  <si>
    <t xml:space="preserve">Is there a program in place for identifying and remediating IT system vulnerabilities? </t>
  </si>
  <si>
    <t>Are personnel permitted to work remotely? If so what security features are in place to secure remote connectivity? Please include all features, such as encrypted VPN.</t>
  </si>
  <si>
    <t>What encryption policies do you apply to your data?  For example do you encrypt: portable or removable media storage that store personal or confidential data/data at rest/data in transit?</t>
  </si>
  <si>
    <t>Is access to data restricted to a need to know basis?</t>
  </si>
  <si>
    <t>What procedures do you operate for secure destruction of systems and media used for data storage before being reused for other purposes?</t>
  </si>
  <si>
    <t>Do you have a formal cyber security program?  If the answer is NO could you tell us when do you envisage the cyber security programme to start?</t>
  </si>
  <si>
    <t>Have you identified the key cyber security risks your organisation faces?  How often do you review and update these?</t>
  </si>
  <si>
    <t>When was the last time your cyber security incident response plan (IRP) was reviewed and updated?</t>
  </si>
  <si>
    <t>How do you log and issue alerts on relevant security events?</t>
  </si>
  <si>
    <t>Does your IRP clearly define when a security event triggers its application?</t>
  </si>
  <si>
    <t>What stakeholders are involved in your IRP? What people in the organisation would you call if the business had a major security incident?</t>
  </si>
  <si>
    <t>Do you have formally defined criteria for notifying customers of an incident that might impact the security of their data or systems?</t>
  </si>
  <si>
    <t>What are your service levels for notification? If you don’t know what your present service level agreements are what should they be for new customers requiring an IRP.</t>
  </si>
  <si>
    <t>Does your IRP identify how your workforce internally reports an incident?</t>
  </si>
  <si>
    <t>Does your IRP define triggers for escalation to senior management in the event of a significant incident?</t>
  </si>
  <si>
    <t>Does your IRP address obtaining forensics and other technology services in the event of an incident?</t>
  </si>
  <si>
    <t>Has your organisation experienced any successful cyber security attacks or data breaches within the last 5 years? If yes, please describe in the comments section.</t>
  </si>
  <si>
    <t>What training do your staff receive in relation to the IRP and cyber security issues?</t>
  </si>
  <si>
    <t>What business continuity and disaster recovery plans do you have in place?  Do they address risk of loss, damage, or corruption of information arising from:
- Network failure
- Computer virus
- Theft
- Human error
- Other disasters</t>
  </si>
  <si>
    <t xml:space="preserve">Has a risk analysis of the personnel and organisational risks been carried out before contracting with external companies?
</t>
  </si>
  <si>
    <t>Does your organisation have a formal data protection program? Please describe.</t>
  </si>
  <si>
    <t xml:space="preserve">Does your organisation have documented policies/procedures for your employees/subcontractors that requires safeguarding of Personal Data? </t>
  </si>
  <si>
    <t>Has formal data protection/privacy training for employees and/or subcontractors been completed in the last 12 months?  Is training conducted at least annually?</t>
  </si>
  <si>
    <t>What processes do you operate to ensure data protection policies are complied with?</t>
  </si>
  <si>
    <t>What policies or procedures do you operate to authenticate the identification of intended recipients of information prior to disclosure?</t>
  </si>
  <si>
    <r>
      <t>Does your organisation have a project for compliance with the EU General Data Protection Regulation ("</t>
    </r>
    <r>
      <rPr>
        <b/>
        <sz val="10"/>
        <color indexed="8"/>
        <rFont val="Arial"/>
        <family val="2"/>
      </rPr>
      <t>GDPR</t>
    </r>
    <r>
      <rPr>
        <sz val="10"/>
        <color indexed="8"/>
        <rFont val="Arial"/>
        <family val="2"/>
      </rPr>
      <t xml:space="preserve">")? </t>
    </r>
  </si>
  <si>
    <t>What policies and procedures does your organisation have in place to support:
(a)   The accountability requirements of the GDPR;
(b)    Privacy by design and by default?</t>
  </si>
  <si>
    <t>Do you maintain a data inventory or data map in respect of customer data? Please provide details.</t>
  </si>
  <si>
    <t>Do you sub-contract any of your processing of customer data to third parties?  If yes, please provide details of:
(a)  What vendor due diligence you carry out;
(b)  Whether you are able to audit vendors and how often you exercise these rights;
(c)   How processing of personal data is addressed within your contract terms;
(d)   What plans you have in place to ensure these contracts are updated to meet the requirements of the GDPR.</t>
  </si>
  <si>
    <t xml:space="preserve">Are your systems currently able to support the data subject rights set out in chapter III of the GDPR in respect of customer data?
If not, please provide details of which rights they are unable to support.  
What plans do you have to bring them into compliance? </t>
  </si>
  <si>
    <t>Please provide details of when and how you carry out privacy impact assessments in respect of processing of customer data.</t>
  </si>
  <si>
    <t>What data is the service collecting, processing or storing?</t>
  </si>
  <si>
    <t>Does the service hold sensitive personally-identifiable information (SPI), such as health data, race, ethnic origin, genetic or biometric data, sexual orientation etc.</t>
  </si>
  <si>
    <t>Is this service for internal use or is it external / public facing?</t>
  </si>
  <si>
    <t>Is your service a multitenant solution?</t>
  </si>
  <si>
    <t>If Yes - can you provide information on the separation and segregation controls between Control Risks information/data and other clients information/data?</t>
  </si>
  <si>
    <t>Where are the services located that would be storing, processing or transmitting Control Risks data (e.g. UK, EU, USA, other). Each location would need to be provided.</t>
  </si>
  <si>
    <t>Where are the service backups located and are they encrypted?</t>
  </si>
  <si>
    <t>Does the service display an approved system use notification banner before granting access that provides privacy and security notices consistent with applicable laws, directives policies, regulations, standards and guidance?</t>
  </si>
  <si>
    <t>Please provide system architecture / security architecture diagrams showing components, access to the service and network security controls such as firewalls and IDS/IPS.</t>
  </si>
  <si>
    <t>Please provide how the service and the data is protected in transit and at rest. For example, server encryption, database encryption, storage encryption, which protocols, key strengths and key management.</t>
  </si>
  <si>
    <t>Which supplier or sub contractor staff have access to Control Risks data and where are they located? This includes access to backups of Control Risks data.</t>
  </si>
  <si>
    <t>Who creates and manages the accounts for Control Risks to access the service?</t>
  </si>
  <si>
    <t>Is there any automatic enforcement of strong passwords? If so, describe the constraints which make a strong password in your service.</t>
  </si>
  <si>
    <t>Are passwords encrypted in transit?</t>
  </si>
  <si>
    <t>Are passwords salted / hashed / encrypted in storage? What is the encryption / hashing algorithm used for passwords? Where are they stored?</t>
  </si>
  <si>
    <t>Does the service uniquely identify and authenticate named users? Are generic user accounts permitted which are not attributable to a specific person?</t>
  </si>
  <si>
    <t>Unsuccessful logon attempts. Can the service tool enforce a limit of consecutive invalid login attempts by a user in a defined time period. If so, what are the is the defaults? Is this customisable?. Are accounts locked if this limit is exceeded? What is the process to unlock the accounts?</t>
  </si>
  <si>
    <t>Does the service notify the user, upon successful login, of the date and time of the last login and the number of unsuccessful logon attempts since the last successful logon?</t>
  </si>
  <si>
    <t>What is the "client forgot password" process? How does the supplier verify the requester’s identity?</t>
  </si>
  <si>
    <t>What is the "forgot password" process for higher levels of privilege? How does the supplier verify the requester’s identity?</t>
  </si>
  <si>
    <t>Does the service lock the session / terminate the session / enforce a logout after a period of inactivity. If so, what is that period and is it configurable?</t>
  </si>
  <si>
    <t>Is Single Sign-on available?  Can the service be federated using our authentication service?</t>
  </si>
  <si>
    <t>If so, which are supported for SSO? ADFS/SAML/Other</t>
  </si>
  <si>
    <t>Does the service produce an audit record containing the following for each event. Date and time of the event. The component of the information system where the event occurred. Type of event. User/subject identity. The event outcome. How long are audit records retained?</t>
  </si>
  <si>
    <t>Does the service protect audit information and audit tools from unauthorised access, modification and deletion?</t>
  </si>
  <si>
    <t>Does the service use internal system clocks to generate time stamps for audit records?</t>
  </si>
  <si>
    <t>Does the service have denial-of-service protection?</t>
  </si>
  <si>
    <t>Does the service monitor and detect unauthorised changes to software and information?</t>
  </si>
  <si>
    <t>Describe the security aspects of the software development lifecycle used to build the current version of your service (regardless of whether the codebase was developed by your firm or a subcontractor).</t>
  </si>
  <si>
    <t xml:space="preserve">To what extent have development and test environments been separated from the production environments? Please Illustrate how this segregation and controls of environments are done?  </t>
  </si>
  <si>
    <t>How does your organisation ensure that any code that is developed is secure against OWASP Top 10 at a minimum? What training and development do your employees receive in terms of secure application development?</t>
  </si>
  <si>
    <t>Describe all types of security testing applied to your service. (e.g., static code review tool, dynamic analysis tool, a fuzz testing tool, penetration testing, vulnerability testing, architecture risk assessment, industry or government certification, and/or any similar security specific reviews).</t>
  </si>
  <si>
    <t>Provide the most recent report of a physical security assessment of locations where client data is stored.</t>
  </si>
  <si>
    <t>This section contains questions relating to the supplier/partner/vendor. The purpose of this section is to assess the InfoSec maturity of the supplier/partner/vendor.</t>
  </si>
  <si>
    <t xml:space="preserve">Are visitors required to sign in/sign out? How long are visitor logs retained for? </t>
  </si>
  <si>
    <t>Do contracts employees and sub contractors include acknowledgement of acceptable use policies?</t>
  </si>
  <si>
    <t xml:space="preserve">When was the last time your IRP was tested? (either a live test or through a desk or simulation exercise). If you have not completed an IRP test in the last 12 months, when do you anticipate this exercise will be completed? </t>
  </si>
  <si>
    <t xml:space="preserve">Does your IRP require post-incident debriefing and analysis, including lessons learned and potential revisions to the plan? Have any such reviews been conducted?  </t>
  </si>
  <si>
    <t>Has information risk analysis / data classification been undertaken consistently for each critical information system?</t>
  </si>
  <si>
    <t>Do you perform penetration testing of your network and services on at least an annual basis?  Do you use independent third parties? Please describe.</t>
  </si>
  <si>
    <t>Do you perform vulnerability testing of your network and services on at least a monthly basis? Please describe.</t>
  </si>
  <si>
    <t>Who is responsible for data protection within your organisation? Does your organisation have a Data Protection Officer?
If yes, please provide contact details. If no, please explain how data protection and privacy are handled within your organisation.</t>
  </si>
  <si>
    <t>When were the data protection policies and procedures last updated?</t>
  </si>
  <si>
    <t>What procedures do you have for authorising and securing temporary removal of personal data?</t>
  </si>
  <si>
    <t>With regards to your engagement with Control Risks will you / do you hold personally-identifiable information (PII) such as a person’s name, address, etc? If so what attributes are held?</t>
  </si>
  <si>
    <t>With regards to your engagement with Control Risks will you / do you hold sensitive personally information (SPI)? If so what attributes are held?</t>
  </si>
  <si>
    <t>Do you consider yourselves a data processor or data controller for the purposes of this engagement? Please state why.</t>
  </si>
  <si>
    <t>Does the service process or store credit or debit card details?</t>
  </si>
  <si>
    <t>Does the service process or store personally-identifiable information (PII) such as a person’s name, address, etc? If so what attributes are held?</t>
  </si>
  <si>
    <t>What service(s) are being provided/performed by the supplier/partner/vendor and/or sub contractors? Please provide a description of the service. What does it do? Where is it located?</t>
  </si>
  <si>
    <t>Is the service hosted or installed internally by Control Risks or it is hosted by a third party service provider?</t>
  </si>
  <si>
    <t>Is the service installed and hosted internally by Control Risks or is it a cloud hosted service? (IaaS, PaaS or SaaS). Please confirm which.</t>
  </si>
  <si>
    <t>How is the service accessed by users? Does it have a web interface? Please describe.</t>
  </si>
  <si>
    <t>What are the precautions taken to ensure the security of the devices used by the supplier or subcontractor staff to access the system or client data? For instance, is there a standard build with regular security/antivirus updates? Are laptops encrypted? Do they have disabled USB ports?</t>
  </si>
  <si>
    <t>What are all the different levels of privilege used by supplier staff for accessing the service and the client data?</t>
  </si>
  <si>
    <t>For each level of privilege above, how many supplier and sub-contractor staff would have access to the system and client data?</t>
  </si>
  <si>
    <t>Does authentication to the service for Control Risks users require MFA/2FA as standard?</t>
  </si>
  <si>
    <t>What are all the different levels of privilege used by Control Risks users for accessing the service?</t>
  </si>
  <si>
    <t>Please describe the logging and auditing controls for the system/service and how long logs are retained for. Please also include information on logging and auditing controls for access to client data.</t>
  </si>
  <si>
    <t>This section contains questions relating to the service. The purpose of this section is to assess InfoSec of the service the supplier/partner/vendor is providing.</t>
  </si>
  <si>
    <t>Description of information which is held by or accessible to the service</t>
  </si>
  <si>
    <t>Highest classification of the information held. (Public, General, Confidential, Strictly Confidential)</t>
  </si>
  <si>
    <t>What physical security measures do you have in place at your premises? Please fully describe. For example, alarmed entry/exit doors, electronic controlled access system (key card, token, fob, biometric reader etc), security guards, gated access, CCTV.</t>
  </si>
  <si>
    <t>Do contracts for employees and sub contractors include confidentiality / non-disclosure agreements?</t>
  </si>
  <si>
    <t xml:space="preserve">What training do new or existing employees and sub-contractors receive in relation to the information security policies and procedures?  List the key areas of the training. How frequently do they receive training? </t>
  </si>
  <si>
    <r>
      <rPr>
        <sz val="10"/>
        <rFont val="Arial"/>
        <family val="2"/>
      </rPr>
      <t xml:space="preserve">Is there a formal disciplinary or security </t>
    </r>
    <r>
      <rPr>
        <sz val="10"/>
        <color indexed="8"/>
        <rFont val="Arial"/>
        <family val="2"/>
      </rPr>
      <t>sanction policy for employees and sub-contractors who violate information security policies and procedures?</t>
    </r>
  </si>
  <si>
    <t>Is remote access given to anyone outside your organisation, for example third party contractors to provide IT support?  If so, are appropriate security procedures in place to manage and oversee such access and prevent access to client data? Please describe.</t>
  </si>
  <si>
    <t>Does your IRP address how to carry out large scale communication exercises with affected customers, clients and data subjects?</t>
  </si>
  <si>
    <t>Are the business continuity and disaster recovery plans regularly tested?  When was the last test for each?</t>
  </si>
  <si>
    <t>What are the Recovery Time Objective (RTO) and Recovery Point Objective (RPO) service level agreements for the services in scope?</t>
  </si>
  <si>
    <t>Do you have data backup and system recovery operations that are independently tested?</t>
  </si>
  <si>
    <t>Does your organisation have a formally documented data protection policy and privacy policy? If yes, please attach to the response If not, please explain.</t>
  </si>
  <si>
    <t>Is there a formal disciplinary process for employees and sub-contractors who violate data protection policies?</t>
  </si>
  <si>
    <t>How do you manage access to personal data to ensure that employees and sub-contractors only access personal data which is relevant to their tasks?</t>
  </si>
  <si>
    <t>What retention/deletion policies and procedures do you apply in respect of data processed on behalf of customers?</t>
  </si>
  <si>
    <t>Do you share or transfer any personal data processed on behalf of customers on an intra-group basis?  If so, please provide details of the circumstances and the intra-group agreements in place to cover this.</t>
  </si>
  <si>
    <t>With regard to your engagement with Control Risks, will / is any personal data transmitted outside of the EEA? If yes, identify the originating and destination countries in the comments.
This includes any hosting, support services, etc. outside of the EEA.
If so, how are these data transfers legitimised? i.e. What legal framework and security clauses are you using in the contract to protect Control Risks information contractually?</t>
  </si>
  <si>
    <t>If the service is installed and hosted internally by Control Risks, do you provide security updates and patches for the application service? Please confirm you regular issuance schedule. Note: This question relates to application updates, not operating system updates.</t>
  </si>
  <si>
    <t>If the service is cloud hosted, are the cloud services sub-contracted or hosted by a third party hosting provider? If so who?</t>
  </si>
  <si>
    <t>If the service is cloud hosted, is the third party certified or accredited in any IT Security standards, such as ISO27001, NIST, COBIT, Cloud Service Alliance STAR etc? If so, please provide certificate, scope statement and Statement of Applicability.</t>
  </si>
  <si>
    <t>If the service is cloud hosted, does the third party provide independent audit reports (e.g. Service Operational Control - SOC)? Please provide.</t>
  </si>
  <si>
    <t>If the service is installed and hosted internally by Control Risks, does any information or data get transmitted to the supplier, any third parties or service providers? Is any data stored outside the internally hosted service by the supplier, any third parties or service providers? If so who, and where are they located? Please provide detailed information.</t>
  </si>
  <si>
    <t>How is the service administered? Is it over the same interface or does it have a separate administrative interface? If so, can the administrative interface be configured to allow access from only approved and defined source IP addresses (whitelisting)? Please describe.</t>
  </si>
  <si>
    <t>Are supplier or sub-contractor staff permitted to use mobile devices to access your services? Are they registered and configured with a Mobile Device Management (MDM) or Mobile Application Management (MAM) service? Please describe the controls that prevent data leakage (accidental or deliberate) or corruption, e.g., through malware?</t>
  </si>
  <si>
    <t>Are supplier or sub-contractor staff permitted to use non-standard devices such as home computers to access your services? If so, please describe the controls that prevent data leakage (accidental or deliberate) or corruption, e.g., through malware?</t>
  </si>
  <si>
    <t>Are supplier or subcontractor staff permitted to use non-standard devices such as home computers to access the system or client data? If so, please describe the controls that prevent data leakage (accidental or deliberate) or corruption, e.g., through malware?</t>
  </si>
  <si>
    <t>Are supplier or subcontractor staff permitted to use mobile devices to access the system or client data? Are they registered and configured with a Mobile Device Management (MDM) or Mobile Application Management (MAM) service? Please describe the controls that prevent data leakage (accidental or deliberate) or corruption, e.g., through malware?</t>
  </si>
  <si>
    <t>Does the service uniquely identify and authenticate user devices before establishing a connection? If so, is this compulsory or optional? 
Note: This question is asking if device authentication is supported.</t>
  </si>
  <si>
    <t>Do you technical or procedural controls that prevent unauthorised or unintended information transfer via shared information system resources? For example Dropbox or similar services. Please describe.</t>
  </si>
  <si>
    <t>If the service is installed and hosted internally by Control Risks, please provide information on any sub components that are required for the service to operate. For example, Java, Apache, SQL. Do you provide support and guidance for updating these components re supported and tested versions?</t>
  </si>
  <si>
    <t>What are the restrictions (procedural and technical) on information or client data being copied off the system by the supplier or sub contractor staff? Please describe. Can data be exported for example and is this logged and audited? Or is it restricted technically?</t>
  </si>
  <si>
    <t>What are the restrictions (procedural and technical) on information being copied off the system by the end user? By an administrator? Please describe. Can data be exported for example and is this logged and audited? Or is it restricted technically?</t>
  </si>
  <si>
    <t>What is the authentication method for supplier and sub-contractor staff to access the system and client data ? Do you enforce MFA/2FA as standard? If not, why not. Please describe.</t>
  </si>
  <si>
    <t>Can access to the service be configured so is limited a defined list of source IP addresses (IP Whitelisting or IP Binding)?</t>
  </si>
  <si>
    <t>Are your security and information management processes accredited to any official standard, such as ISO27001, or subject to any form of independent review? Please describe and provide certificates.</t>
  </si>
  <si>
    <t>Are employees and sub contractors subject to background screening? If not, please describe why. Please confirm all checks that are completed. For example: Reference verification, criminal records checks, credit checks, employment eligibility checks, resume/CV verification, watch list checks, sanction lists checks.</t>
  </si>
  <si>
    <t>Does your password policy include:
- minimum password length of 8 characters
- complex passwords (mix of upper case, lower case letters, numbers and special characters)
- password resets every 90 days or less
- initial/temporary passwords to be changed on next login
- enforced no password reuse within minimum of 6 months
If not please describe.</t>
  </si>
  <si>
    <t xml:space="preserve">Please confirm the timescales which the following vulnerability criticality ratings will be remediated in, after identification and assessment: 
Critical, High &amp; Medium. 
For example: Critical - same/next day, High - 1 week, Medium - 1 month.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</si>
</sst>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theme="1"/>
      <name val="Arial"/>
      <family val="2"/>
    </font>
    <font>
      <sz val="10"/>
      <color theme="1"/>
      <name val="Arial"/>
      <family val="2"/>
    </font>
    <font>
      <b/>
      <sz val="10"/>
      <color theme="1"/>
      <name val="Arial"/>
      <family val="2"/>
    </font>
    <font>
      <b/>
      <sz val="10"/>
      <color indexed="8"/>
      <name val="Helvetica Neue"/>
    </font>
    <font>
      <b/>
      <sz val="10"/>
      <color rgb="FFFF0000"/>
      <name val="Arial"/>
      <family val="2"/>
    </font>
    <font>
      <b/>
      <u/>
      <sz val="10"/>
      <color theme="1"/>
      <name val="Arial"/>
      <family val="2"/>
    </font>
    <font>
      <b/>
      <sz val="18"/>
      <color theme="1"/>
      <name val="Arial"/>
      <family val="2"/>
    </font>
    <font>
      <b/>
      <i/>
      <sz val="10"/>
      <color theme="1"/>
      <name val="Arial"/>
      <family val="2"/>
    </font>
    <font>
      <b/>
      <u/>
      <sz val="12"/>
      <color theme="1"/>
      <name val="Arial"/>
      <family val="2"/>
    </font>
    <font>
      <b/>
      <u/>
      <sz val="18"/>
      <color rgb="FF000000"/>
      <name val="Calibri"/>
      <family val="2"/>
    </font>
    <font>
      <sz val="14"/>
      <color rgb="FF000000"/>
      <name val="Calibri"/>
      <family val="2"/>
    </font>
    <font>
      <b/>
      <sz val="14"/>
      <color rgb="FF000000"/>
      <name val="Calibri"/>
      <family val="2"/>
    </font>
    <font>
      <sz val="9"/>
      <color indexed="81"/>
      <name val="Tahoma"/>
      <family val="2"/>
    </font>
    <font>
      <b/>
      <u/>
      <sz val="18"/>
      <color rgb="FF000000"/>
      <name val="Arial"/>
      <family val="2"/>
    </font>
    <font>
      <sz val="14"/>
      <color rgb="FF000000"/>
      <name val="Arial"/>
      <family val="2"/>
    </font>
    <font>
      <i/>
      <sz val="11"/>
      <color rgb="FFA6A6A6"/>
      <name val="Arial"/>
      <family val="2"/>
    </font>
    <font>
      <sz val="10"/>
      <name val="Arial"/>
      <family val="2"/>
    </font>
    <font>
      <sz val="10"/>
      <color indexed="8"/>
      <name val="Arial"/>
      <family val="2"/>
    </font>
    <font>
      <b/>
      <sz val="10"/>
      <color indexed="8"/>
      <name val="Arial"/>
      <family val="2"/>
    </font>
  </fonts>
  <fills count="6">
    <fill>
      <patternFill patternType="none"/>
    </fill>
    <fill>
      <patternFill patternType="gray125"/>
    </fill>
    <fill>
      <patternFill patternType="solid">
        <fgColor theme="2" tint="-9.9978637043366805E-2"/>
        <bgColor indexed="64"/>
      </patternFill>
    </fill>
    <fill>
      <patternFill patternType="solid">
        <fgColor theme="1" tint="0.14999847407452621"/>
        <bgColor indexed="64"/>
      </patternFill>
    </fill>
    <fill>
      <patternFill patternType="solid">
        <fgColor theme="0" tint="-0.14999847407452621"/>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top style="medium">
        <color indexed="64"/>
      </top>
      <bottom style="thin">
        <color indexed="64"/>
      </bottom>
      <diagonal/>
    </border>
    <border>
      <left style="thin">
        <color auto="1"/>
      </left>
      <right/>
      <top style="thin">
        <color auto="1"/>
      </top>
      <bottom style="medium">
        <color auto="1"/>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auto="1"/>
      </left>
      <right/>
      <top/>
      <bottom style="thin">
        <color auto="1"/>
      </bottom>
      <diagonal/>
    </border>
    <border>
      <left/>
      <right/>
      <top/>
      <bottom style="thin">
        <color auto="1"/>
      </bottom>
      <diagonal/>
    </border>
  </borders>
  <cellStyleXfs count="3">
    <xf numFmtId="0" fontId="0" fillId="0" borderId="0"/>
    <xf numFmtId="9" fontId="1" fillId="0" borderId="0" applyFont="0" applyFill="0" applyBorder="0" applyAlignment="0" applyProtection="0"/>
    <xf numFmtId="0" fontId="16" fillId="0" borderId="0"/>
  </cellStyleXfs>
  <cellXfs count="165">
    <xf numFmtId="0" fontId="0" fillId="0" borderId="0" xfId="0"/>
    <xf numFmtId="0" fontId="2" fillId="0" borderId="0" xfId="0" applyFont="1" applyAlignment="1">
      <alignment horizontal="center" vertical="center"/>
    </xf>
    <xf numFmtId="0" fontId="0" fillId="0" borderId="7" xfId="0" applyFont="1" applyBorder="1" applyAlignment="1" applyProtection="1">
      <alignment horizontal="left" vertical="top"/>
      <protection locked="0"/>
    </xf>
    <xf numFmtId="0" fontId="0" fillId="0" borderId="0" xfId="0" applyFont="1" applyAlignment="1" applyProtection="1">
      <alignment horizontal="left" vertical="top"/>
    </xf>
    <xf numFmtId="0" fontId="0" fillId="2" borderId="8" xfId="0" applyFont="1" applyFill="1" applyBorder="1" applyAlignment="1" applyProtection="1">
      <alignment horizontal="left" vertical="top" wrapText="1"/>
    </xf>
    <xf numFmtId="0" fontId="0" fillId="2" borderId="9" xfId="0" applyFont="1" applyFill="1" applyBorder="1" applyAlignment="1" applyProtection="1">
      <alignment horizontal="left" vertical="top" wrapText="1"/>
    </xf>
    <xf numFmtId="0" fontId="0" fillId="0" borderId="4" xfId="0" applyFont="1" applyBorder="1" applyAlignment="1" applyProtection="1">
      <alignment horizontal="left" vertical="top" wrapText="1"/>
    </xf>
    <xf numFmtId="0" fontId="0" fillId="0" borderId="2" xfId="0" applyFont="1" applyBorder="1" applyAlignment="1" applyProtection="1">
      <alignment horizontal="left" vertical="top" wrapText="1"/>
    </xf>
    <xf numFmtId="0" fontId="0" fillId="3" borderId="0" xfId="0" applyFill="1"/>
    <xf numFmtId="0" fontId="0" fillId="0" borderId="12" xfId="0" applyFont="1" applyBorder="1" applyAlignment="1" applyProtection="1">
      <alignment horizontal="left" vertical="top"/>
      <protection locked="0"/>
    </xf>
    <xf numFmtId="0" fontId="6" fillId="0" borderId="0" xfId="0" applyFont="1"/>
    <xf numFmtId="0" fontId="7" fillId="0" borderId="0" xfId="0" applyFont="1"/>
    <xf numFmtId="0" fontId="5" fillId="0" borderId="0" xfId="0" applyFont="1" applyAlignment="1" applyProtection="1">
      <alignment horizontal="left" vertical="top"/>
    </xf>
    <xf numFmtId="0" fontId="8" fillId="0" borderId="0" xfId="0" applyFont="1" applyAlignment="1" applyProtection="1">
      <alignment horizontal="left" vertical="top"/>
    </xf>
    <xf numFmtId="0" fontId="0" fillId="0" borderId="24" xfId="0" applyFont="1" applyBorder="1" applyAlignment="1" applyProtection="1">
      <alignment horizontal="left" vertical="top" wrapText="1"/>
    </xf>
    <xf numFmtId="0" fontId="0" fillId="0" borderId="2" xfId="0" applyFont="1" applyBorder="1" applyAlignment="1">
      <alignment vertical="top" wrapText="1"/>
    </xf>
    <xf numFmtId="0" fontId="0" fillId="0" borderId="1" xfId="0" applyFont="1" applyBorder="1" applyAlignment="1">
      <alignment vertical="top" wrapText="1"/>
    </xf>
    <xf numFmtId="0" fontId="0" fillId="0" borderId="5" xfId="0" applyFont="1" applyFill="1" applyBorder="1" applyAlignment="1">
      <alignment vertical="top" wrapText="1"/>
    </xf>
    <xf numFmtId="0" fontId="0" fillId="0" borderId="2" xfId="0" applyBorder="1" applyAlignment="1">
      <alignment horizontal="left" vertical="top"/>
    </xf>
    <xf numFmtId="0" fontId="0" fillId="0" borderId="29" xfId="0" applyFont="1" applyBorder="1" applyAlignment="1">
      <alignment vertical="top" wrapText="1"/>
    </xf>
    <xf numFmtId="0" fontId="0" fillId="0" borderId="3" xfId="0" applyBorder="1" applyAlignment="1">
      <alignment horizontal="left" vertical="top"/>
    </xf>
    <xf numFmtId="0" fontId="0" fillId="0" borderId="30" xfId="0" applyFont="1" applyBorder="1" applyAlignment="1">
      <alignment vertical="top" wrapText="1"/>
    </xf>
    <xf numFmtId="0" fontId="0" fillId="0" borderId="4" xfId="0" applyBorder="1" applyAlignment="1">
      <alignment horizontal="left" vertical="top"/>
    </xf>
    <xf numFmtId="0" fontId="0" fillId="0" borderId="7" xfId="0" applyFont="1" applyBorder="1" applyAlignment="1">
      <alignment vertical="top" wrapText="1"/>
    </xf>
    <xf numFmtId="0" fontId="2" fillId="4" borderId="8" xfId="0" applyFont="1" applyFill="1" applyBorder="1" applyAlignment="1">
      <alignment horizontal="center" vertical="center"/>
    </xf>
    <xf numFmtId="0" fontId="3" fillId="4" borderId="9"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xf>
    <xf numFmtId="0" fontId="3" fillId="4" borderId="8" xfId="0" applyFont="1" applyFill="1" applyBorder="1" applyAlignment="1">
      <alignment horizontal="center" vertical="center" wrapText="1"/>
    </xf>
    <xf numFmtId="0" fontId="2" fillId="4" borderId="8" xfId="0" applyFont="1" applyFill="1" applyBorder="1"/>
    <xf numFmtId="0" fontId="0" fillId="4" borderId="10" xfId="0" applyFill="1" applyBorder="1"/>
    <xf numFmtId="0" fontId="9" fillId="0" borderId="0" xfId="0" applyFont="1" applyAlignment="1">
      <alignment horizontal="left" vertical="center"/>
    </xf>
    <xf numFmtId="0" fontId="10" fillId="0" borderId="0" xfId="0" applyFont="1" applyAlignment="1">
      <alignment horizontal="left" vertical="center"/>
    </xf>
    <xf numFmtId="0" fontId="0" fillId="5" borderId="4" xfId="0" applyFill="1" applyBorder="1" applyAlignment="1">
      <alignment vertical="top"/>
    </xf>
    <xf numFmtId="0" fontId="0" fillId="0" borderId="6" xfId="0" applyBorder="1" applyAlignment="1">
      <alignment vertical="top"/>
    </xf>
    <xf numFmtId="9" fontId="0" fillId="0" borderId="7" xfId="1" applyFont="1" applyBorder="1" applyAlignment="1">
      <alignment vertical="top"/>
    </xf>
    <xf numFmtId="0" fontId="0" fillId="0" borderId="0" xfId="0" applyAlignment="1">
      <alignment vertical="top"/>
    </xf>
    <xf numFmtId="0" fontId="0" fillId="0" borderId="27" xfId="0" applyBorder="1" applyAlignment="1">
      <alignment vertical="top"/>
    </xf>
    <xf numFmtId="0" fontId="0" fillId="0" borderId="28" xfId="0" applyBorder="1" applyAlignment="1">
      <alignment vertical="top"/>
    </xf>
    <xf numFmtId="0" fontId="0" fillId="0" borderId="2" xfId="0" applyFill="1" applyBorder="1" applyAlignment="1">
      <alignment vertical="top"/>
    </xf>
    <xf numFmtId="0" fontId="0" fillId="0" borderId="1" xfId="0" applyBorder="1" applyAlignment="1">
      <alignment vertical="top"/>
    </xf>
    <xf numFmtId="9" fontId="0" fillId="0" borderId="29" xfId="1" applyFont="1" applyBorder="1" applyAlignment="1">
      <alignment vertical="top"/>
    </xf>
    <xf numFmtId="0" fontId="0" fillId="0" borderId="29" xfId="0" applyBorder="1" applyAlignment="1">
      <alignment vertical="top"/>
    </xf>
    <xf numFmtId="0" fontId="0" fillId="5" borderId="2" xfId="0" applyFill="1" applyBorder="1" applyAlignment="1">
      <alignment vertical="top"/>
    </xf>
    <xf numFmtId="0" fontId="0" fillId="0" borderId="2" xfId="0" applyBorder="1" applyAlignment="1">
      <alignment vertical="top"/>
    </xf>
    <xf numFmtId="0" fontId="0" fillId="0" borderId="3" xfId="0" applyBorder="1" applyAlignment="1">
      <alignment vertical="top"/>
    </xf>
    <xf numFmtId="0" fontId="4" fillId="0" borderId="5" xfId="0" applyFont="1" applyBorder="1" applyAlignment="1">
      <alignment vertical="top"/>
    </xf>
    <xf numFmtId="0" fontId="0" fillId="0" borderId="30" xfId="0" applyBorder="1" applyAlignment="1">
      <alignment vertical="top"/>
    </xf>
    <xf numFmtId="0" fontId="0" fillId="0" borderId="5" xfId="0" applyBorder="1" applyAlignment="1">
      <alignment vertical="top"/>
    </xf>
    <xf numFmtId="0" fontId="0" fillId="0" borderId="4" xfId="0" applyBorder="1" applyAlignment="1">
      <alignment vertical="top"/>
    </xf>
    <xf numFmtId="0" fontId="0" fillId="0" borderId="7" xfId="0" applyBorder="1" applyAlignment="1">
      <alignment vertical="top"/>
    </xf>
    <xf numFmtId="0" fontId="0" fillId="2" borderId="10" xfId="0" applyFont="1" applyFill="1" applyBorder="1" applyAlignment="1" applyProtection="1">
      <alignment horizontal="center" vertical="top"/>
    </xf>
    <xf numFmtId="0" fontId="0" fillId="0" borderId="4" xfId="0" applyFont="1" applyBorder="1" applyAlignment="1">
      <alignment vertical="top" wrapText="1"/>
    </xf>
    <xf numFmtId="0" fontId="0" fillId="0" borderId="2" xfId="0" applyBorder="1" applyAlignment="1">
      <alignment vertical="top" wrapText="1"/>
    </xf>
    <xf numFmtId="0" fontId="2" fillId="4" borderId="55" xfId="0" applyFont="1" applyFill="1" applyBorder="1"/>
    <xf numFmtId="0" fontId="0" fillId="0" borderId="56" xfId="0" applyBorder="1" applyAlignment="1">
      <alignment horizontal="left" vertical="top"/>
    </xf>
    <xf numFmtId="0" fontId="0" fillId="0" borderId="57" xfId="0" applyBorder="1" applyAlignment="1">
      <alignment horizontal="left" vertical="top"/>
    </xf>
    <xf numFmtId="0" fontId="0" fillId="0" borderId="58" xfId="0" applyBorder="1" applyAlignment="1">
      <alignment horizontal="left" vertical="top"/>
    </xf>
    <xf numFmtId="0" fontId="0" fillId="0" borderId="0" xfId="0" applyFont="1" applyBorder="1" applyAlignment="1" applyProtection="1">
      <alignment horizontal="left" vertical="top" wrapText="1"/>
    </xf>
    <xf numFmtId="0" fontId="0" fillId="0" borderId="0" xfId="0" applyFont="1" applyBorder="1" applyAlignment="1" applyProtection="1">
      <alignment horizontal="left" vertical="top"/>
    </xf>
    <xf numFmtId="0" fontId="0" fillId="0" borderId="0" xfId="0" applyFont="1"/>
    <xf numFmtId="0" fontId="13"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indent="3"/>
    </xf>
    <xf numFmtId="0" fontId="16" fillId="0" borderId="6" xfId="0" applyFont="1" applyBorder="1" applyAlignment="1" applyProtection="1">
      <alignment horizontal="left" vertical="top" wrapText="1"/>
    </xf>
    <xf numFmtId="0" fontId="17" fillId="0" borderId="6"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xf>
    <xf numFmtId="0" fontId="17" fillId="0" borderId="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xf>
    <xf numFmtId="0" fontId="17" fillId="0" borderId="11" xfId="0" applyFont="1" applyBorder="1" applyAlignment="1" applyProtection="1">
      <alignment horizontal="left" vertical="top" wrapText="1"/>
      <protection locked="0"/>
    </xf>
    <xf numFmtId="17" fontId="17" fillId="0" borderId="1" xfId="0" applyNumberFormat="1" applyFont="1" applyBorder="1" applyAlignment="1" applyProtection="1">
      <alignment horizontal="left" vertical="top" wrapText="1"/>
      <protection locked="0"/>
    </xf>
    <xf numFmtId="0" fontId="17" fillId="0" borderId="13" xfId="0" applyFont="1" applyBorder="1" applyAlignment="1" applyProtection="1">
      <alignment horizontal="left" vertical="top" wrapText="1"/>
    </xf>
    <xf numFmtId="0" fontId="17" fillId="0" borderId="23" xfId="0" applyFont="1" applyBorder="1" applyAlignment="1" applyProtection="1">
      <alignment horizontal="left" vertical="top" wrapText="1"/>
    </xf>
    <xf numFmtId="0" fontId="17" fillId="0" borderId="23"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xf>
    <xf numFmtId="0" fontId="0" fillId="0" borderId="0" xfId="0" applyFont="1" applyAlignment="1">
      <alignment horizontal="left" vertical="top"/>
    </xf>
    <xf numFmtId="0" fontId="16" fillId="0" borderId="1" xfId="0" applyFont="1" applyBorder="1" applyAlignment="1">
      <alignment horizontal="left" vertical="top" wrapText="1"/>
    </xf>
    <xf numFmtId="0" fontId="17" fillId="0" borderId="1" xfId="0" applyFont="1" applyBorder="1" applyAlignment="1">
      <alignment horizontal="left" vertical="top" wrapText="1"/>
    </xf>
    <xf numFmtId="0" fontId="17" fillId="0" borderId="5" xfId="0" applyFont="1" applyBorder="1" applyAlignment="1" applyProtection="1">
      <alignment horizontal="left" vertical="top" wrapText="1"/>
    </xf>
    <xf numFmtId="0" fontId="17" fillId="0" borderId="5" xfId="0" applyFont="1" applyBorder="1" applyAlignment="1" applyProtection="1">
      <alignment horizontal="left" vertical="top" wrapText="1"/>
      <protection locked="0"/>
    </xf>
    <xf numFmtId="0" fontId="0" fillId="2" borderId="9" xfId="0" applyFont="1" applyFill="1" applyBorder="1" applyAlignment="1" applyProtection="1">
      <alignment horizontal="center" vertical="top" wrapText="1"/>
    </xf>
    <xf numFmtId="0" fontId="0" fillId="0" borderId="30" xfId="0" applyFont="1" applyBorder="1" applyAlignment="1" applyProtection="1">
      <alignment horizontal="left" vertical="top"/>
      <protection locked="0"/>
    </xf>
    <xf numFmtId="0" fontId="0" fillId="0" borderId="3" xfId="0" applyFont="1" applyBorder="1" applyAlignment="1" applyProtection="1">
      <alignment horizontal="left" vertical="top" wrapText="1"/>
    </xf>
    <xf numFmtId="0" fontId="17" fillId="0" borderId="59" xfId="0" applyFont="1" applyBorder="1" applyAlignment="1" applyProtection="1">
      <alignment horizontal="left" vertical="top" wrapText="1"/>
    </xf>
    <xf numFmtId="1" fontId="17" fillId="0" borderId="6" xfId="0" applyNumberFormat="1" applyFont="1" applyBorder="1" applyAlignment="1" applyProtection="1">
      <alignment horizontal="center" vertical="top" wrapText="1"/>
    </xf>
    <xf numFmtId="1" fontId="17" fillId="0" borderId="1" xfId="0" applyNumberFormat="1" applyFont="1" applyBorder="1" applyAlignment="1" applyProtection="1">
      <alignment horizontal="center" vertical="top" wrapText="1"/>
    </xf>
    <xf numFmtId="1" fontId="17" fillId="0" borderId="5" xfId="0" applyNumberFormat="1" applyFont="1" applyBorder="1" applyAlignment="1" applyProtection="1">
      <alignment horizontal="center" vertical="top" wrapText="1"/>
    </xf>
    <xf numFmtId="0" fontId="17" fillId="0" borderId="23" xfId="0" applyFont="1" applyBorder="1" applyAlignment="1" applyProtection="1">
      <alignment horizontal="center" vertical="top" wrapText="1"/>
    </xf>
    <xf numFmtId="0" fontId="17" fillId="0" borderId="5" xfId="0" applyFont="1" applyBorder="1" applyAlignment="1" applyProtection="1">
      <alignment horizontal="center" vertical="top" wrapText="1"/>
    </xf>
    <xf numFmtId="0" fontId="0" fillId="4" borderId="16" xfId="0" applyFont="1" applyFill="1" applyBorder="1" applyAlignment="1" applyProtection="1">
      <alignment horizontal="left" vertical="top" wrapText="1"/>
    </xf>
    <xf numFmtId="0" fontId="0" fillId="4" borderId="21" xfId="0" applyFont="1" applyFill="1" applyBorder="1" applyAlignment="1" applyProtection="1">
      <alignment horizontal="left" vertical="top" wrapText="1"/>
    </xf>
    <xf numFmtId="0" fontId="0" fillId="4" borderId="17" xfId="0" applyFont="1" applyFill="1" applyBorder="1" applyAlignment="1" applyProtection="1">
      <alignment horizontal="left" vertical="top"/>
    </xf>
    <xf numFmtId="0" fontId="0" fillId="4" borderId="62" xfId="0" applyFont="1" applyFill="1" applyBorder="1" applyAlignment="1" applyProtection="1">
      <alignment horizontal="left" vertical="top"/>
    </xf>
    <xf numFmtId="0" fontId="0" fillId="4" borderId="63" xfId="0" applyFont="1" applyFill="1" applyBorder="1" applyAlignment="1" applyProtection="1">
      <alignment horizontal="left" vertical="top"/>
    </xf>
    <xf numFmtId="0" fontId="0" fillId="4" borderId="12" xfId="0" applyFont="1" applyFill="1" applyBorder="1" applyAlignment="1" applyProtection="1">
      <alignment horizontal="left" vertical="top"/>
    </xf>
    <xf numFmtId="0" fontId="0" fillId="0" borderId="16" xfId="0" applyFont="1" applyBorder="1" applyAlignment="1" applyProtection="1">
      <alignment horizontal="left" vertical="top"/>
      <protection locked="0"/>
    </xf>
    <xf numFmtId="0" fontId="0" fillId="0" borderId="17" xfId="0" applyFont="1" applyBorder="1" applyAlignment="1" applyProtection="1">
      <alignment horizontal="left" vertical="top"/>
      <protection locked="0"/>
    </xf>
    <xf numFmtId="0" fontId="0" fillId="4" borderId="18" xfId="0" applyFont="1" applyFill="1" applyBorder="1" applyAlignment="1" applyProtection="1">
      <alignment horizontal="left" vertical="top"/>
    </xf>
    <xf numFmtId="0" fontId="0" fillId="4" borderId="22" xfId="0" applyFont="1" applyFill="1" applyBorder="1" applyAlignment="1" applyProtection="1">
      <alignment horizontal="left" vertical="top"/>
    </xf>
    <xf numFmtId="0" fontId="0" fillId="4" borderId="19" xfId="0" applyFont="1" applyFill="1" applyBorder="1" applyAlignment="1" applyProtection="1">
      <alignment horizontal="left" vertical="top"/>
    </xf>
    <xf numFmtId="0" fontId="0" fillId="0" borderId="20" xfId="0" applyFont="1" applyBorder="1" applyAlignment="1" applyProtection="1">
      <alignment horizontal="left" vertical="top"/>
      <protection locked="0"/>
    </xf>
    <xf numFmtId="0" fontId="0" fillId="0" borderId="15" xfId="0" applyFont="1" applyBorder="1" applyAlignment="1" applyProtection="1">
      <alignment horizontal="left" vertical="top"/>
      <protection locked="0"/>
    </xf>
    <xf numFmtId="0" fontId="0" fillId="0" borderId="21" xfId="0" applyFont="1" applyBorder="1" applyAlignment="1" applyProtection="1">
      <alignment horizontal="left" vertical="top"/>
      <protection locked="0"/>
    </xf>
    <xf numFmtId="0" fontId="0" fillId="0" borderId="22" xfId="0" applyFont="1" applyBorder="1" applyAlignment="1" applyProtection="1">
      <alignment horizontal="left" vertical="top"/>
      <protection locked="0"/>
    </xf>
    <xf numFmtId="0" fontId="0" fillId="0" borderId="19" xfId="0" applyFont="1" applyBorder="1" applyAlignment="1" applyProtection="1">
      <alignment horizontal="left" vertical="top"/>
      <protection locked="0"/>
    </xf>
    <xf numFmtId="0" fontId="0" fillId="4" borderId="16" xfId="0" applyFont="1" applyFill="1" applyBorder="1" applyAlignment="1" applyProtection="1">
      <alignment horizontal="left" vertical="top"/>
    </xf>
    <xf numFmtId="0" fontId="0" fillId="4" borderId="21" xfId="0" applyFont="1" applyFill="1" applyBorder="1" applyAlignment="1" applyProtection="1">
      <alignment horizontal="left" vertical="top"/>
    </xf>
    <xf numFmtId="0" fontId="0" fillId="4" borderId="17" xfId="0" applyFont="1" applyFill="1" applyBorder="1" applyAlignment="1" applyProtection="1">
      <alignment horizontal="left" vertical="top" wrapText="1"/>
    </xf>
    <xf numFmtId="0" fontId="0" fillId="4" borderId="14" xfId="0" applyFont="1" applyFill="1" applyBorder="1" applyAlignment="1" applyProtection="1">
      <alignment horizontal="left" vertical="top"/>
    </xf>
    <xf numFmtId="0" fontId="0" fillId="4" borderId="20" xfId="0" applyFont="1" applyFill="1" applyBorder="1" applyAlignment="1" applyProtection="1">
      <alignment horizontal="left" vertical="top"/>
    </xf>
    <xf numFmtId="0" fontId="0" fillId="4" borderId="15" xfId="0" applyFont="1" applyFill="1" applyBorder="1" applyAlignment="1" applyProtection="1">
      <alignment horizontal="left" vertical="top"/>
    </xf>
    <xf numFmtId="0" fontId="0" fillId="0" borderId="14" xfId="0" applyFont="1" applyBorder="1" applyAlignment="1" applyProtection="1">
      <alignment horizontal="left" vertical="top"/>
      <protection locked="0"/>
    </xf>
    <xf numFmtId="0" fontId="0" fillId="0" borderId="18" xfId="0" applyFont="1" applyBorder="1" applyAlignment="1" applyProtection="1">
      <alignment horizontal="left" vertical="top"/>
      <protection locked="0"/>
    </xf>
    <xf numFmtId="0" fontId="0" fillId="4" borderId="18" xfId="0" applyFont="1" applyFill="1" applyBorder="1" applyAlignment="1" applyProtection="1">
      <alignment vertical="top" wrapText="1"/>
    </xf>
    <xf numFmtId="0" fontId="0" fillId="4" borderId="22" xfId="0" applyFont="1" applyFill="1" applyBorder="1" applyAlignment="1" applyProtection="1">
      <alignment vertical="top" wrapText="1"/>
    </xf>
    <xf numFmtId="0" fontId="0" fillId="4" borderId="19" xfId="0" applyFont="1" applyFill="1" applyBorder="1" applyAlignment="1" applyProtection="1">
      <alignment vertical="top"/>
    </xf>
    <xf numFmtId="0" fontId="2" fillId="4" borderId="49" xfId="0" applyFont="1" applyFill="1" applyBorder="1"/>
    <xf numFmtId="0" fontId="2" fillId="4" borderId="50" xfId="0" applyFont="1" applyFill="1" applyBorder="1"/>
    <xf numFmtId="0" fontId="2" fillId="4" borderId="51" xfId="0" applyFont="1" applyFill="1" applyBorder="1"/>
    <xf numFmtId="0" fontId="0" fillId="0" borderId="47" xfId="0" applyFont="1" applyBorder="1" applyAlignment="1">
      <alignment vertical="top" wrapText="1"/>
    </xf>
    <xf numFmtId="0" fontId="0" fillId="0" borderId="20" xfId="0" applyFont="1" applyBorder="1" applyAlignment="1">
      <alignment vertical="top" wrapText="1"/>
    </xf>
    <xf numFmtId="0" fontId="0" fillId="0" borderId="15" xfId="0" applyFont="1" applyBorder="1" applyAlignment="1">
      <alignment vertical="top" wrapText="1"/>
    </xf>
    <xf numFmtId="0" fontId="0" fillId="0" borderId="11" xfId="0" applyFont="1" applyBorder="1" applyAlignment="1">
      <alignment vertical="top" wrapText="1"/>
    </xf>
    <xf numFmtId="0" fontId="0" fillId="0" borderId="21" xfId="0" applyFont="1" applyBorder="1" applyAlignment="1">
      <alignment vertical="top" wrapText="1"/>
    </xf>
    <xf numFmtId="0" fontId="0" fillId="0" borderId="17" xfId="0" applyFont="1" applyBorder="1" applyAlignment="1">
      <alignment vertical="top" wrapText="1"/>
    </xf>
    <xf numFmtId="0" fontId="0" fillId="0" borderId="48" xfId="0" applyFont="1" applyBorder="1" applyAlignment="1">
      <alignment vertical="top" wrapText="1"/>
    </xf>
    <xf numFmtId="0" fontId="0" fillId="0" borderId="22" xfId="0" applyFont="1" applyBorder="1" applyAlignment="1">
      <alignment vertical="top" wrapText="1"/>
    </xf>
    <xf numFmtId="0" fontId="0" fillId="0" borderId="19" xfId="0" applyFont="1" applyBorder="1" applyAlignment="1">
      <alignment vertical="top" wrapText="1"/>
    </xf>
    <xf numFmtId="0" fontId="0" fillId="0" borderId="61" xfId="0" applyFont="1" applyBorder="1" applyAlignment="1">
      <alignment vertical="top" wrapText="1"/>
    </xf>
    <xf numFmtId="0" fontId="0" fillId="0" borderId="53" xfId="0" applyFont="1" applyBorder="1" applyAlignment="1">
      <alignment vertical="top" wrapText="1"/>
    </xf>
    <xf numFmtId="0" fontId="0" fillId="0" borderId="54" xfId="0" applyFont="1" applyBorder="1" applyAlignment="1">
      <alignment vertical="top" wrapText="1"/>
    </xf>
    <xf numFmtId="0" fontId="2" fillId="4" borderId="60" xfId="0" applyFont="1" applyFill="1" applyBorder="1"/>
    <xf numFmtId="0" fontId="0" fillId="0" borderId="60" xfId="0" applyFont="1" applyBorder="1" applyAlignment="1">
      <alignment vertical="top" wrapText="1"/>
    </xf>
    <xf numFmtId="0" fontId="0" fillId="0" borderId="50" xfId="0" applyFont="1" applyBorder="1" applyAlignment="1">
      <alignment vertical="top" wrapText="1"/>
    </xf>
    <xf numFmtId="0" fontId="0" fillId="0" borderId="51" xfId="0" applyFont="1" applyBorder="1" applyAlignment="1">
      <alignment vertical="top" wrapText="1"/>
    </xf>
    <xf numFmtId="0" fontId="0" fillId="0" borderId="59" xfId="0" applyFont="1" applyBorder="1" applyAlignment="1">
      <alignment vertical="top" wrapText="1"/>
    </xf>
    <xf numFmtId="0" fontId="0" fillId="0" borderId="0" xfId="0" applyFont="1" applyBorder="1" applyAlignment="1">
      <alignment vertical="top" wrapText="1"/>
    </xf>
    <xf numFmtId="0" fontId="0" fillId="0" borderId="52" xfId="0" applyFont="1" applyBorder="1" applyAlignment="1">
      <alignment vertical="top" wrapText="1"/>
    </xf>
    <xf numFmtId="0" fontId="0" fillId="0" borderId="39"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40" xfId="0" applyBorder="1" applyAlignment="1" applyProtection="1">
      <alignment horizontal="left" vertical="top"/>
      <protection locked="0"/>
    </xf>
    <xf numFmtId="0" fontId="0" fillId="0" borderId="41" xfId="0" applyBorder="1" applyAlignment="1" applyProtection="1">
      <alignment horizontal="left" vertical="top"/>
      <protection locked="0"/>
    </xf>
    <xf numFmtId="0" fontId="0" fillId="0" borderId="42" xfId="0" applyBorder="1" applyAlignment="1" applyProtection="1">
      <alignment horizontal="left" vertical="top"/>
      <protection locked="0"/>
    </xf>
    <xf numFmtId="0" fontId="0" fillId="0" borderId="43" xfId="0" applyBorder="1" applyAlignment="1" applyProtection="1">
      <alignment horizontal="left" vertical="top"/>
      <protection locked="0"/>
    </xf>
    <xf numFmtId="0" fontId="11" fillId="0" borderId="44" xfId="0" applyFont="1" applyBorder="1" applyAlignment="1">
      <alignment horizontal="left" vertical="center"/>
    </xf>
    <xf numFmtId="0" fontId="11" fillId="0" borderId="45" xfId="0" applyFont="1" applyBorder="1" applyAlignment="1">
      <alignment horizontal="left" vertical="center"/>
    </xf>
    <xf numFmtId="0" fontId="11" fillId="0" borderId="46" xfId="0" applyFont="1" applyBorder="1" applyAlignment="1">
      <alignment horizontal="left" vertical="center"/>
    </xf>
    <xf numFmtId="0" fontId="0" fillId="0" borderId="39"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40" xfId="0" applyFont="1" applyBorder="1" applyAlignment="1" applyProtection="1">
      <alignment horizontal="left" vertical="top"/>
      <protection locked="0"/>
    </xf>
    <xf numFmtId="0" fontId="0" fillId="0" borderId="32" xfId="0" applyBorder="1" applyProtection="1">
      <protection locked="0"/>
    </xf>
    <xf numFmtId="0" fontId="0" fillId="0" borderId="33" xfId="0" applyBorder="1" applyProtection="1">
      <protection locked="0"/>
    </xf>
    <xf numFmtId="0" fontId="0" fillId="0" borderId="37" xfId="0" applyBorder="1" applyProtection="1">
      <protection locked="0"/>
    </xf>
    <xf numFmtId="0" fontId="0" fillId="0" borderId="38" xfId="0" applyBorder="1" applyProtection="1">
      <protection locked="0"/>
    </xf>
    <xf numFmtId="0" fontId="0" fillId="0" borderId="0" xfId="0"/>
    <xf numFmtId="0" fontId="0" fillId="0" borderId="1" xfId="0" applyBorder="1" applyProtection="1">
      <protection locked="0"/>
    </xf>
    <xf numFmtId="0" fontId="0" fillId="0" borderId="35" xfId="0" applyBorder="1" applyProtection="1">
      <protection locked="0"/>
    </xf>
    <xf numFmtId="0" fontId="11" fillId="0" borderId="31" xfId="0" applyFont="1" applyBorder="1" applyAlignment="1">
      <alignment horizontal="left" vertical="center"/>
    </xf>
    <xf numFmtId="0" fontId="11" fillId="0" borderId="32" xfId="0" applyFont="1" applyBorder="1" applyAlignment="1">
      <alignment horizontal="left" vertical="center"/>
    </xf>
    <xf numFmtId="0" fontId="11" fillId="0" borderId="34" xfId="0" applyFont="1" applyBorder="1" applyAlignment="1">
      <alignment horizontal="left" vertical="center"/>
    </xf>
    <xf numFmtId="0" fontId="11" fillId="0" borderId="1" xfId="0" applyFont="1" applyBorder="1" applyAlignment="1">
      <alignment horizontal="left" vertical="center"/>
    </xf>
    <xf numFmtId="0" fontId="11" fillId="0" borderId="36" xfId="0" applyFont="1" applyBorder="1" applyAlignment="1">
      <alignment horizontal="left" vertical="center"/>
    </xf>
    <xf numFmtId="0" fontId="11" fillId="0" borderId="37" xfId="0" applyFont="1" applyBorder="1" applyAlignment="1">
      <alignment horizontal="left" vertical="center"/>
    </xf>
  </cellXfs>
  <cellStyles count="3">
    <cellStyle name="Normal" xfId="0" builtinId="0"/>
    <cellStyle name="Normal 2" xfId="2" xr:uid="{0FB3B7AA-BD20-4535-8DE0-FE67BD8091E4}"/>
    <cellStyle name="Percent" xfId="1" builtinId="5"/>
  </cellStyles>
  <dxfs count="0"/>
  <tableStyles count="0" defaultTableStyle="TableStyleMedium2" defaultPivotStyle="PivotStyleLight16"/>
  <colors>
    <mruColors>
      <color rgb="FF00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GB"/>
              <a:t>All Domains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bar"/>
        <c:grouping val="clustered"/>
        <c:varyColors val="0"/>
        <c:ser>
          <c:idx val="1"/>
          <c:order val="0"/>
          <c:tx>
            <c:v>Minimum Requirement</c:v>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Data!$C$3:$C$21</c:f>
              <c:strCache>
                <c:ptCount val="19"/>
                <c:pt idx="0">
                  <c:v>Risk Management</c:v>
                </c:pt>
                <c:pt idx="1">
                  <c:v>Information Security Assurance</c:v>
                </c:pt>
                <c:pt idx="2">
                  <c:v>Incident Response Plan (IRP)</c:v>
                </c:pt>
                <c:pt idx="3">
                  <c:v>Information Security Policy </c:v>
                </c:pt>
                <c:pt idx="4">
                  <c:v>DR/DCP/BCM</c:v>
                </c:pt>
                <c:pt idx="5">
                  <c:v>Data Privacy</c:v>
                </c:pt>
                <c:pt idx="6">
                  <c:v>Third Party Assurance</c:v>
                </c:pt>
                <c:pt idx="7">
                  <c:v>Cyber Security Hygiene</c:v>
                </c:pt>
                <c:pt idx="8">
                  <c:v>Secure Acquisition, Development &amp; Software Maintenance Secure (SDLC) </c:v>
                </c:pt>
                <c:pt idx="9">
                  <c:v>Information Security Organisational Governance</c:v>
                </c:pt>
                <c:pt idx="10">
                  <c:v>Cloud Security Assurance</c:v>
                </c:pt>
                <c:pt idx="11">
                  <c:v>GDPR Compliance</c:v>
                </c:pt>
                <c:pt idx="12">
                  <c:v>Patch Management &amp; Vulnerability Management </c:v>
                </c:pt>
                <c:pt idx="13">
                  <c:v>Security Violation &amp; Discipline</c:v>
                </c:pt>
                <c:pt idx="14">
                  <c:v>Remote Access Management </c:v>
                </c:pt>
                <c:pt idx="15">
                  <c:v>Data Deletion &amp; Destruction</c:v>
                </c:pt>
                <c:pt idx="16">
                  <c:v>Encryption, Authentication, Authorisation, Auditability and PAM</c:v>
                </c:pt>
                <c:pt idx="17">
                  <c:v>Physical Security</c:v>
                </c:pt>
                <c:pt idx="18">
                  <c:v>Data Protection Assurance </c:v>
                </c:pt>
              </c:strCache>
            </c:strRef>
          </c:cat>
          <c:val>
            <c:numRef>
              <c:f>Data!$E$3:$E$21</c:f>
              <c:numCache>
                <c:formatCode>General</c:formatCode>
                <c:ptCount val="19"/>
                <c:pt idx="0">
                  <c:v>6</c:v>
                </c:pt>
                <c:pt idx="1">
                  <c:v>9</c:v>
                </c:pt>
                <c:pt idx="2">
                  <c:v>42</c:v>
                </c:pt>
                <c:pt idx="3">
                  <c:v>57</c:v>
                </c:pt>
                <c:pt idx="4">
                  <c:v>15</c:v>
                </c:pt>
                <c:pt idx="5">
                  <c:v>18</c:v>
                </c:pt>
                <c:pt idx="6">
                  <c:v>6</c:v>
                </c:pt>
                <c:pt idx="7">
                  <c:v>6</c:v>
                </c:pt>
                <c:pt idx="8">
                  <c:v>9</c:v>
                </c:pt>
                <c:pt idx="9">
                  <c:v>21</c:v>
                </c:pt>
                <c:pt idx="10">
                  <c:v>27</c:v>
                </c:pt>
                <c:pt idx="11">
                  <c:v>36</c:v>
                </c:pt>
                <c:pt idx="12">
                  <c:v>18</c:v>
                </c:pt>
                <c:pt idx="13">
                  <c:v>12</c:v>
                </c:pt>
                <c:pt idx="14">
                  <c:v>12</c:v>
                </c:pt>
                <c:pt idx="15">
                  <c:v>3</c:v>
                </c:pt>
                <c:pt idx="16">
                  <c:v>78</c:v>
                </c:pt>
                <c:pt idx="17">
                  <c:v>12</c:v>
                </c:pt>
                <c:pt idx="18">
                  <c:v>36</c:v>
                </c:pt>
              </c:numCache>
            </c:numRef>
          </c:val>
          <c:extLst>
            <c:ext xmlns:c16="http://schemas.microsoft.com/office/drawing/2014/chart" uri="{C3380CC4-5D6E-409C-BE32-E72D297353CC}">
              <c16:uniqueId val="{00000000-7899-4D64-9A8B-8E1DE073F7D6}"/>
            </c:ext>
          </c:extLst>
        </c:ser>
        <c:ser>
          <c:idx val="2"/>
          <c:order val="1"/>
          <c:tx>
            <c:v>Vendor Score</c:v>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solidFill>
                <a:schemeClr val="accent1">
                  <a:alpha val="89000"/>
                </a:schemeClr>
              </a:solid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Data!$C$3:$C$21</c:f>
              <c:strCache>
                <c:ptCount val="19"/>
                <c:pt idx="0">
                  <c:v>Risk Management</c:v>
                </c:pt>
                <c:pt idx="1">
                  <c:v>Information Security Assurance</c:v>
                </c:pt>
                <c:pt idx="2">
                  <c:v>Incident Response Plan (IRP)</c:v>
                </c:pt>
                <c:pt idx="3">
                  <c:v>Information Security Policy </c:v>
                </c:pt>
                <c:pt idx="4">
                  <c:v>DR/DCP/BCM</c:v>
                </c:pt>
                <c:pt idx="5">
                  <c:v>Data Privacy</c:v>
                </c:pt>
                <c:pt idx="6">
                  <c:v>Third Party Assurance</c:v>
                </c:pt>
                <c:pt idx="7">
                  <c:v>Cyber Security Hygiene</c:v>
                </c:pt>
                <c:pt idx="8">
                  <c:v>Secure Acquisition, Development &amp; Software Maintenance Secure (SDLC) </c:v>
                </c:pt>
                <c:pt idx="9">
                  <c:v>Information Security Organisational Governance</c:v>
                </c:pt>
                <c:pt idx="10">
                  <c:v>Cloud Security Assurance</c:v>
                </c:pt>
                <c:pt idx="11">
                  <c:v>GDPR Compliance</c:v>
                </c:pt>
                <c:pt idx="12">
                  <c:v>Patch Management &amp; Vulnerability Management </c:v>
                </c:pt>
                <c:pt idx="13">
                  <c:v>Security Violation &amp; Discipline</c:v>
                </c:pt>
                <c:pt idx="14">
                  <c:v>Remote Access Management </c:v>
                </c:pt>
                <c:pt idx="15">
                  <c:v>Data Deletion &amp; Destruction</c:v>
                </c:pt>
                <c:pt idx="16">
                  <c:v>Encryption, Authentication, Authorisation, Auditability and PAM</c:v>
                </c:pt>
                <c:pt idx="17">
                  <c:v>Physical Security</c:v>
                </c:pt>
                <c:pt idx="18">
                  <c:v>Data Protection Assurance </c:v>
                </c:pt>
              </c:strCache>
            </c:strRef>
          </c:cat>
          <c:val>
            <c:numRef>
              <c:f>Data!$F$3:$F$21</c:f>
              <c:numCache>
                <c:formatCode>General</c:formatCode>
                <c:ptCount val="19"/>
                <c:pt idx="0">
                  <c:v>2</c:v>
                </c:pt>
                <c:pt idx="1">
                  <c:v>3</c:v>
                </c:pt>
                <c:pt idx="2">
                  <c:v>14</c:v>
                </c:pt>
                <c:pt idx="3">
                  <c:v>19</c:v>
                </c:pt>
                <c:pt idx="4">
                  <c:v>5</c:v>
                </c:pt>
                <c:pt idx="5">
                  <c:v>6</c:v>
                </c:pt>
                <c:pt idx="6">
                  <c:v>2</c:v>
                </c:pt>
                <c:pt idx="7">
                  <c:v>2</c:v>
                </c:pt>
                <c:pt idx="8">
                  <c:v>3</c:v>
                </c:pt>
                <c:pt idx="9">
                  <c:v>7</c:v>
                </c:pt>
                <c:pt idx="10">
                  <c:v>9</c:v>
                </c:pt>
                <c:pt idx="11">
                  <c:v>12</c:v>
                </c:pt>
                <c:pt idx="12">
                  <c:v>6</c:v>
                </c:pt>
                <c:pt idx="13">
                  <c:v>4</c:v>
                </c:pt>
                <c:pt idx="14">
                  <c:v>4</c:v>
                </c:pt>
                <c:pt idx="15">
                  <c:v>1</c:v>
                </c:pt>
                <c:pt idx="16">
                  <c:v>26</c:v>
                </c:pt>
                <c:pt idx="17">
                  <c:v>4</c:v>
                </c:pt>
                <c:pt idx="18">
                  <c:v>12</c:v>
                </c:pt>
              </c:numCache>
            </c:numRef>
          </c:val>
          <c:extLst>
            <c:ext xmlns:c16="http://schemas.microsoft.com/office/drawing/2014/chart" uri="{C3380CC4-5D6E-409C-BE32-E72D297353CC}">
              <c16:uniqueId val="{00000001-7899-4D64-9A8B-8E1DE073F7D6}"/>
            </c:ext>
          </c:extLst>
        </c:ser>
        <c:dLbls>
          <c:dLblPos val="inEnd"/>
          <c:showLegendKey val="0"/>
          <c:showVal val="1"/>
          <c:showCatName val="0"/>
          <c:showSerName val="0"/>
          <c:showPercent val="0"/>
          <c:showBubbleSize val="0"/>
        </c:dLbls>
        <c:gapWidth val="43"/>
        <c:overlap val="-20"/>
        <c:axId val="314026752"/>
        <c:axId val="314023224"/>
        <c:extLst/>
      </c:barChart>
      <c:catAx>
        <c:axId val="314026752"/>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14023224"/>
        <c:crosses val="autoZero"/>
        <c:auto val="1"/>
        <c:lblAlgn val="ctr"/>
        <c:lblOffset val="100"/>
        <c:noMultiLvlLbl val="0"/>
      </c:catAx>
      <c:valAx>
        <c:axId val="314023224"/>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1402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GB"/>
              <a:t>Score Analysis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bar"/>
        <c:grouping val="stacked"/>
        <c:varyColors val="0"/>
        <c:ser>
          <c:idx val="0"/>
          <c:order val="0"/>
          <c:tx>
            <c:strRef>
              <c:f>Data!$C$39</c:f>
              <c:strCache>
                <c:ptCount val="1"/>
                <c:pt idx="0">
                  <c:v>Does not meet requirement</c:v>
                </c:pt>
              </c:strCache>
            </c:strRef>
          </c:tx>
          <c:spPr>
            <a:solidFill>
              <a:srgbClr val="FF0000"/>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Data!$I$3:$I$21</c:f>
              <c:strCache>
                <c:ptCount val="19"/>
                <c:pt idx="0">
                  <c:v>Risk Management</c:v>
                </c:pt>
                <c:pt idx="1">
                  <c:v>Information Security Assurance</c:v>
                </c:pt>
                <c:pt idx="2">
                  <c:v>Incident Response Plan (IRP)</c:v>
                </c:pt>
                <c:pt idx="3">
                  <c:v>Information Security Policy </c:v>
                </c:pt>
                <c:pt idx="4">
                  <c:v>DR/DCP/BCM</c:v>
                </c:pt>
                <c:pt idx="5">
                  <c:v>Data Privacy</c:v>
                </c:pt>
                <c:pt idx="6">
                  <c:v>Third Party Assurance</c:v>
                </c:pt>
                <c:pt idx="7">
                  <c:v>Cyber Security Hygiene</c:v>
                </c:pt>
                <c:pt idx="8">
                  <c:v>Secure Acquisition, Development &amp; Software Maintenance Secure (SDLC) </c:v>
                </c:pt>
                <c:pt idx="9">
                  <c:v>Information Security Organisational Governance</c:v>
                </c:pt>
                <c:pt idx="10">
                  <c:v>Cloud Security Assurance</c:v>
                </c:pt>
                <c:pt idx="11">
                  <c:v>GDPR Compliance</c:v>
                </c:pt>
                <c:pt idx="12">
                  <c:v>Patch Management &amp; Vulnerability Management </c:v>
                </c:pt>
                <c:pt idx="13">
                  <c:v>Security Violation &amp; Discipline</c:v>
                </c:pt>
                <c:pt idx="14">
                  <c:v>Remote Access Management </c:v>
                </c:pt>
                <c:pt idx="15">
                  <c:v>Data Deletion &amp; Destruction</c:v>
                </c:pt>
                <c:pt idx="16">
                  <c:v>Encryption, Authentication, Authorisation, Auditability and PAM</c:v>
                </c:pt>
                <c:pt idx="17">
                  <c:v>Physical Security</c:v>
                </c:pt>
                <c:pt idx="18">
                  <c:v>Data Protection Assurance </c:v>
                </c:pt>
              </c:strCache>
            </c:strRef>
          </c:cat>
          <c:val>
            <c:numRef>
              <c:f>Data!$J$3:$J$21</c:f>
              <c:numCache>
                <c:formatCode>General</c:formatCode>
                <c:ptCount val="19"/>
                <c:pt idx="0">
                  <c:v>2</c:v>
                </c:pt>
                <c:pt idx="1">
                  <c:v>3</c:v>
                </c:pt>
                <c:pt idx="2">
                  <c:v>14</c:v>
                </c:pt>
                <c:pt idx="3">
                  <c:v>19</c:v>
                </c:pt>
                <c:pt idx="4">
                  <c:v>5</c:v>
                </c:pt>
                <c:pt idx="5">
                  <c:v>6</c:v>
                </c:pt>
                <c:pt idx="6">
                  <c:v>2</c:v>
                </c:pt>
                <c:pt idx="7">
                  <c:v>2</c:v>
                </c:pt>
                <c:pt idx="8">
                  <c:v>3</c:v>
                </c:pt>
                <c:pt idx="9">
                  <c:v>7</c:v>
                </c:pt>
                <c:pt idx="10">
                  <c:v>9</c:v>
                </c:pt>
                <c:pt idx="11">
                  <c:v>12</c:v>
                </c:pt>
                <c:pt idx="12">
                  <c:v>6</c:v>
                </c:pt>
                <c:pt idx="13">
                  <c:v>4</c:v>
                </c:pt>
                <c:pt idx="14">
                  <c:v>4</c:v>
                </c:pt>
                <c:pt idx="15">
                  <c:v>1</c:v>
                </c:pt>
                <c:pt idx="16">
                  <c:v>26</c:v>
                </c:pt>
                <c:pt idx="17">
                  <c:v>4</c:v>
                </c:pt>
                <c:pt idx="18">
                  <c:v>12</c:v>
                </c:pt>
              </c:numCache>
            </c:numRef>
          </c:val>
          <c:extLst>
            <c:ext xmlns:c16="http://schemas.microsoft.com/office/drawing/2014/chart" uri="{C3380CC4-5D6E-409C-BE32-E72D297353CC}">
              <c16:uniqueId val="{00000000-6FC5-4FF8-B8BF-2E6C29AE32D5}"/>
            </c:ext>
          </c:extLst>
        </c:ser>
        <c:ser>
          <c:idx val="1"/>
          <c:order val="1"/>
          <c:tx>
            <c:strRef>
              <c:f>Data!$C$40</c:f>
              <c:strCache>
                <c:ptCount val="1"/>
                <c:pt idx="0">
                  <c:v>Averagely adequate</c:v>
                </c:pt>
              </c:strCache>
            </c:strRef>
          </c:tx>
          <c:spPr>
            <a:solidFill>
              <a:srgbClr val="FFC000"/>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Data!$I$3:$I$21</c:f>
              <c:strCache>
                <c:ptCount val="19"/>
                <c:pt idx="0">
                  <c:v>Risk Management</c:v>
                </c:pt>
                <c:pt idx="1">
                  <c:v>Information Security Assurance</c:v>
                </c:pt>
                <c:pt idx="2">
                  <c:v>Incident Response Plan (IRP)</c:v>
                </c:pt>
                <c:pt idx="3">
                  <c:v>Information Security Policy </c:v>
                </c:pt>
                <c:pt idx="4">
                  <c:v>DR/DCP/BCM</c:v>
                </c:pt>
                <c:pt idx="5">
                  <c:v>Data Privacy</c:v>
                </c:pt>
                <c:pt idx="6">
                  <c:v>Third Party Assurance</c:v>
                </c:pt>
                <c:pt idx="7">
                  <c:v>Cyber Security Hygiene</c:v>
                </c:pt>
                <c:pt idx="8">
                  <c:v>Secure Acquisition, Development &amp; Software Maintenance Secure (SDLC) </c:v>
                </c:pt>
                <c:pt idx="9">
                  <c:v>Information Security Organisational Governance</c:v>
                </c:pt>
                <c:pt idx="10">
                  <c:v>Cloud Security Assurance</c:v>
                </c:pt>
                <c:pt idx="11">
                  <c:v>GDPR Compliance</c:v>
                </c:pt>
                <c:pt idx="12">
                  <c:v>Patch Management &amp; Vulnerability Management </c:v>
                </c:pt>
                <c:pt idx="13">
                  <c:v>Security Violation &amp; Discipline</c:v>
                </c:pt>
                <c:pt idx="14">
                  <c:v>Remote Access Management </c:v>
                </c:pt>
                <c:pt idx="15">
                  <c:v>Data Deletion &amp; Destruction</c:v>
                </c:pt>
                <c:pt idx="16">
                  <c:v>Encryption, Authentication, Authorisation, Auditability and PAM</c:v>
                </c:pt>
                <c:pt idx="17">
                  <c:v>Physical Security</c:v>
                </c:pt>
                <c:pt idx="18">
                  <c:v>Data Protection Assurance </c:v>
                </c:pt>
              </c:strCache>
            </c:strRef>
          </c:cat>
          <c:val>
            <c:numRef>
              <c:f>Data!$K$3:$K$21</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1-6FC5-4FF8-B8BF-2E6C29AE32D5}"/>
            </c:ext>
          </c:extLst>
        </c:ser>
        <c:ser>
          <c:idx val="2"/>
          <c:order val="2"/>
          <c:tx>
            <c:strRef>
              <c:f>Data!$C$41</c:f>
              <c:strCache>
                <c:ptCount val="1"/>
                <c:pt idx="0">
                  <c:v>Meet requirements</c:v>
                </c:pt>
              </c:strCache>
            </c:strRef>
          </c:tx>
          <c:spPr>
            <a:solidFill>
              <a:srgbClr val="92D050"/>
            </a:solidFill>
            <a:ln cmpd="sng">
              <a:solidFill>
                <a:schemeClr val="accent1">
                  <a:alpha val="99000"/>
                </a:schemeClr>
              </a:solid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sz="900" b="0" i="0" u="none" strike="noStrike" kern="1200" baseline="0">
                    <a:ln>
                      <a:noFill/>
                    </a:ln>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Data!$I$3:$I$21</c:f>
              <c:strCache>
                <c:ptCount val="19"/>
                <c:pt idx="0">
                  <c:v>Risk Management</c:v>
                </c:pt>
                <c:pt idx="1">
                  <c:v>Information Security Assurance</c:v>
                </c:pt>
                <c:pt idx="2">
                  <c:v>Incident Response Plan (IRP)</c:v>
                </c:pt>
                <c:pt idx="3">
                  <c:v>Information Security Policy </c:v>
                </c:pt>
                <c:pt idx="4">
                  <c:v>DR/DCP/BCM</c:v>
                </c:pt>
                <c:pt idx="5">
                  <c:v>Data Privacy</c:v>
                </c:pt>
                <c:pt idx="6">
                  <c:v>Third Party Assurance</c:v>
                </c:pt>
                <c:pt idx="7">
                  <c:v>Cyber Security Hygiene</c:v>
                </c:pt>
                <c:pt idx="8">
                  <c:v>Secure Acquisition, Development &amp; Software Maintenance Secure (SDLC) </c:v>
                </c:pt>
                <c:pt idx="9">
                  <c:v>Information Security Organisational Governance</c:v>
                </c:pt>
                <c:pt idx="10">
                  <c:v>Cloud Security Assurance</c:v>
                </c:pt>
                <c:pt idx="11">
                  <c:v>GDPR Compliance</c:v>
                </c:pt>
                <c:pt idx="12">
                  <c:v>Patch Management &amp; Vulnerability Management </c:v>
                </c:pt>
                <c:pt idx="13">
                  <c:v>Security Violation &amp; Discipline</c:v>
                </c:pt>
                <c:pt idx="14">
                  <c:v>Remote Access Management </c:v>
                </c:pt>
                <c:pt idx="15">
                  <c:v>Data Deletion &amp; Destruction</c:v>
                </c:pt>
                <c:pt idx="16">
                  <c:v>Encryption, Authentication, Authorisation, Auditability and PAM</c:v>
                </c:pt>
                <c:pt idx="17">
                  <c:v>Physical Security</c:v>
                </c:pt>
                <c:pt idx="18">
                  <c:v>Data Protection Assurance </c:v>
                </c:pt>
              </c:strCache>
            </c:strRef>
          </c:cat>
          <c:val>
            <c:numRef>
              <c:f>Data!$L$3:$L$21</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2-6FC5-4FF8-B8BF-2E6C29AE32D5}"/>
            </c:ext>
          </c:extLst>
        </c:ser>
        <c:ser>
          <c:idx val="3"/>
          <c:order val="3"/>
          <c:tx>
            <c:strRef>
              <c:f>Data!$C$42</c:f>
              <c:strCache>
                <c:ptCount val="1"/>
                <c:pt idx="0">
                  <c:v>Very good on requirements </c:v>
                </c:pt>
              </c:strCache>
            </c:strRef>
          </c:tx>
          <c:spPr>
            <a:solidFill>
              <a:srgbClr val="00B050"/>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Data!$I$3:$I$21</c:f>
              <c:strCache>
                <c:ptCount val="19"/>
                <c:pt idx="0">
                  <c:v>Risk Management</c:v>
                </c:pt>
                <c:pt idx="1">
                  <c:v>Information Security Assurance</c:v>
                </c:pt>
                <c:pt idx="2">
                  <c:v>Incident Response Plan (IRP)</c:v>
                </c:pt>
                <c:pt idx="3">
                  <c:v>Information Security Policy </c:v>
                </c:pt>
                <c:pt idx="4">
                  <c:v>DR/DCP/BCM</c:v>
                </c:pt>
                <c:pt idx="5">
                  <c:v>Data Privacy</c:v>
                </c:pt>
                <c:pt idx="6">
                  <c:v>Third Party Assurance</c:v>
                </c:pt>
                <c:pt idx="7">
                  <c:v>Cyber Security Hygiene</c:v>
                </c:pt>
                <c:pt idx="8">
                  <c:v>Secure Acquisition, Development &amp; Software Maintenance Secure (SDLC) </c:v>
                </c:pt>
                <c:pt idx="9">
                  <c:v>Information Security Organisational Governance</c:v>
                </c:pt>
                <c:pt idx="10">
                  <c:v>Cloud Security Assurance</c:v>
                </c:pt>
                <c:pt idx="11">
                  <c:v>GDPR Compliance</c:v>
                </c:pt>
                <c:pt idx="12">
                  <c:v>Patch Management &amp; Vulnerability Management </c:v>
                </c:pt>
                <c:pt idx="13">
                  <c:v>Security Violation &amp; Discipline</c:v>
                </c:pt>
                <c:pt idx="14">
                  <c:v>Remote Access Management </c:v>
                </c:pt>
                <c:pt idx="15">
                  <c:v>Data Deletion &amp; Destruction</c:v>
                </c:pt>
                <c:pt idx="16">
                  <c:v>Encryption, Authentication, Authorisation, Auditability and PAM</c:v>
                </c:pt>
                <c:pt idx="17">
                  <c:v>Physical Security</c:v>
                </c:pt>
                <c:pt idx="18">
                  <c:v>Data Protection Assurance </c:v>
                </c:pt>
              </c:strCache>
            </c:strRef>
          </c:cat>
          <c:val>
            <c:numRef>
              <c:f>Data!$M$3:$M$21</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3-6FC5-4FF8-B8BF-2E6C29AE32D5}"/>
            </c:ext>
          </c:extLst>
        </c:ser>
        <c:ser>
          <c:idx val="4"/>
          <c:order val="4"/>
          <c:tx>
            <c:strRef>
              <c:f>Data!$C$43</c:f>
              <c:strCache>
                <c:ptCount val="1"/>
                <c:pt idx="0">
                  <c:v>Exceed requirements </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Data!$I$3:$I$21</c:f>
              <c:strCache>
                <c:ptCount val="19"/>
                <c:pt idx="0">
                  <c:v>Risk Management</c:v>
                </c:pt>
                <c:pt idx="1">
                  <c:v>Information Security Assurance</c:v>
                </c:pt>
                <c:pt idx="2">
                  <c:v>Incident Response Plan (IRP)</c:v>
                </c:pt>
                <c:pt idx="3">
                  <c:v>Information Security Policy </c:v>
                </c:pt>
                <c:pt idx="4">
                  <c:v>DR/DCP/BCM</c:v>
                </c:pt>
                <c:pt idx="5">
                  <c:v>Data Privacy</c:v>
                </c:pt>
                <c:pt idx="6">
                  <c:v>Third Party Assurance</c:v>
                </c:pt>
                <c:pt idx="7">
                  <c:v>Cyber Security Hygiene</c:v>
                </c:pt>
                <c:pt idx="8">
                  <c:v>Secure Acquisition, Development &amp; Software Maintenance Secure (SDLC) </c:v>
                </c:pt>
                <c:pt idx="9">
                  <c:v>Information Security Organisational Governance</c:v>
                </c:pt>
                <c:pt idx="10">
                  <c:v>Cloud Security Assurance</c:v>
                </c:pt>
                <c:pt idx="11">
                  <c:v>GDPR Compliance</c:v>
                </c:pt>
                <c:pt idx="12">
                  <c:v>Patch Management &amp; Vulnerability Management </c:v>
                </c:pt>
                <c:pt idx="13">
                  <c:v>Security Violation &amp; Discipline</c:v>
                </c:pt>
                <c:pt idx="14">
                  <c:v>Remote Access Management </c:v>
                </c:pt>
                <c:pt idx="15">
                  <c:v>Data Deletion &amp; Destruction</c:v>
                </c:pt>
                <c:pt idx="16">
                  <c:v>Encryption, Authentication, Authorisation, Auditability and PAM</c:v>
                </c:pt>
                <c:pt idx="17">
                  <c:v>Physical Security</c:v>
                </c:pt>
                <c:pt idx="18">
                  <c:v>Data Protection Assurance </c:v>
                </c:pt>
              </c:strCache>
            </c:strRef>
          </c:cat>
          <c:val>
            <c:numRef>
              <c:f>Data!$N$3:$N$21</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4-6FC5-4FF8-B8BF-2E6C29AE32D5}"/>
            </c:ext>
          </c:extLst>
        </c:ser>
        <c:dLbls>
          <c:dLblPos val="ctr"/>
          <c:showLegendKey val="0"/>
          <c:showVal val="1"/>
          <c:showCatName val="0"/>
          <c:showSerName val="0"/>
          <c:showPercent val="0"/>
          <c:showBubbleSize val="0"/>
        </c:dLbls>
        <c:gapWidth val="52"/>
        <c:overlap val="100"/>
        <c:axId val="314025184"/>
        <c:axId val="314025576"/>
      </c:barChart>
      <c:catAx>
        <c:axId val="314025184"/>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14025576"/>
        <c:crosses val="autoZero"/>
        <c:auto val="1"/>
        <c:lblAlgn val="ctr"/>
        <c:lblOffset val="100"/>
        <c:noMultiLvlLbl val="0"/>
      </c:catAx>
      <c:valAx>
        <c:axId val="314025576"/>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14025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GB"/>
              <a:t>Top Domains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2"/>
          <c:order val="0"/>
          <c:tx>
            <c:v>Average Score</c:v>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Data!$C$27:$C$35</c:f>
              <c:strCache>
                <c:ptCount val="9"/>
                <c:pt idx="0">
                  <c:v>Risk Management</c:v>
                </c:pt>
                <c:pt idx="1">
                  <c:v>Incident Response Plan (IRP)</c:v>
                </c:pt>
                <c:pt idx="2">
                  <c:v>DR/DCP/BCM</c:v>
                </c:pt>
                <c:pt idx="3">
                  <c:v>Secure Acquisition, Development &amp; Software Maintenance Secure (SDLC) </c:v>
                </c:pt>
                <c:pt idx="4">
                  <c:v>Information Security Organisational Governance</c:v>
                </c:pt>
                <c:pt idx="5">
                  <c:v>GDPR Compliance</c:v>
                </c:pt>
                <c:pt idx="6">
                  <c:v>Patch Management &amp; Vulnerability Management </c:v>
                </c:pt>
                <c:pt idx="7">
                  <c:v>Data Protection Assurance </c:v>
                </c:pt>
                <c:pt idx="8">
                  <c:v>All other domains score</c:v>
                </c:pt>
              </c:strCache>
            </c:strRef>
          </c:cat>
          <c:val>
            <c:numRef>
              <c:f>Data!$E$27:$E$35</c:f>
              <c:numCache>
                <c:formatCode>General</c:formatCode>
                <c:ptCount val="9"/>
                <c:pt idx="0">
                  <c:v>6</c:v>
                </c:pt>
                <c:pt idx="1">
                  <c:v>42</c:v>
                </c:pt>
                <c:pt idx="2">
                  <c:v>15</c:v>
                </c:pt>
                <c:pt idx="3">
                  <c:v>9</c:v>
                </c:pt>
                <c:pt idx="4">
                  <c:v>21</c:v>
                </c:pt>
                <c:pt idx="5">
                  <c:v>36</c:v>
                </c:pt>
                <c:pt idx="6">
                  <c:v>18</c:v>
                </c:pt>
                <c:pt idx="7">
                  <c:v>36</c:v>
                </c:pt>
                <c:pt idx="8">
                  <c:v>240</c:v>
                </c:pt>
              </c:numCache>
            </c:numRef>
          </c:val>
          <c:extLst>
            <c:ext xmlns:c16="http://schemas.microsoft.com/office/drawing/2014/chart" uri="{C3380CC4-5D6E-409C-BE32-E72D297353CC}">
              <c16:uniqueId val="{00000001-8ABA-4A89-89DB-E48FA7DC7321}"/>
            </c:ext>
          </c:extLst>
        </c:ser>
        <c:ser>
          <c:idx val="0"/>
          <c:order val="1"/>
          <c:tx>
            <c:v>Vendor Score</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Data!$C$27:$C$35</c:f>
              <c:strCache>
                <c:ptCount val="9"/>
                <c:pt idx="0">
                  <c:v>Risk Management</c:v>
                </c:pt>
                <c:pt idx="1">
                  <c:v>Incident Response Plan (IRP)</c:v>
                </c:pt>
                <c:pt idx="2">
                  <c:v>DR/DCP/BCM</c:v>
                </c:pt>
                <c:pt idx="3">
                  <c:v>Secure Acquisition, Development &amp; Software Maintenance Secure (SDLC) </c:v>
                </c:pt>
                <c:pt idx="4">
                  <c:v>Information Security Organisational Governance</c:v>
                </c:pt>
                <c:pt idx="5">
                  <c:v>GDPR Compliance</c:v>
                </c:pt>
                <c:pt idx="6">
                  <c:v>Patch Management &amp; Vulnerability Management </c:v>
                </c:pt>
                <c:pt idx="7">
                  <c:v>Data Protection Assurance </c:v>
                </c:pt>
                <c:pt idx="8">
                  <c:v>All other domains score</c:v>
                </c:pt>
              </c:strCache>
            </c:strRef>
          </c:cat>
          <c:val>
            <c:numRef>
              <c:f>Data!$F$27:$F$35</c:f>
              <c:numCache>
                <c:formatCode>General</c:formatCode>
                <c:ptCount val="9"/>
                <c:pt idx="0">
                  <c:v>2</c:v>
                </c:pt>
                <c:pt idx="1">
                  <c:v>14</c:v>
                </c:pt>
                <c:pt idx="2">
                  <c:v>5</c:v>
                </c:pt>
                <c:pt idx="3">
                  <c:v>3</c:v>
                </c:pt>
                <c:pt idx="4">
                  <c:v>7</c:v>
                </c:pt>
                <c:pt idx="5">
                  <c:v>12</c:v>
                </c:pt>
                <c:pt idx="6">
                  <c:v>6</c:v>
                </c:pt>
                <c:pt idx="7">
                  <c:v>12</c:v>
                </c:pt>
                <c:pt idx="8">
                  <c:v>80</c:v>
                </c:pt>
              </c:numCache>
            </c:numRef>
          </c:val>
          <c:extLst>
            <c:ext xmlns:c16="http://schemas.microsoft.com/office/drawing/2014/chart" uri="{C3380CC4-5D6E-409C-BE32-E72D297353CC}">
              <c16:uniqueId val="{00000000-A84B-414A-8083-397A9DB03CBD}"/>
            </c:ext>
          </c:extLst>
        </c:ser>
        <c:dLbls>
          <c:showLegendKey val="0"/>
          <c:showVal val="0"/>
          <c:showCatName val="0"/>
          <c:showSerName val="0"/>
          <c:showPercent val="0"/>
          <c:showBubbleSize val="0"/>
        </c:dLbls>
        <c:gapWidth val="100"/>
        <c:overlap val="-24"/>
        <c:axId val="314024792"/>
        <c:axId val="314025968"/>
        <c:extLst>
          <c:ext xmlns:c15="http://schemas.microsoft.com/office/drawing/2012/chart" uri="{02D57815-91ED-43cb-92C2-25804820EDAC}">
            <c15:filteredBarSeries>
              <c15:ser>
                <c:idx val="1"/>
                <c:order val="2"/>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c:ext uri="{02D57815-91ED-43cb-92C2-25804820EDAC}">
                        <c15:formulaRef>
                          <c15:sqref>Data!$C$27:$C$35</c15:sqref>
                        </c15:formulaRef>
                      </c:ext>
                    </c:extLst>
                    <c:strCache>
                      <c:ptCount val="9"/>
                      <c:pt idx="0">
                        <c:v>Risk Management</c:v>
                      </c:pt>
                      <c:pt idx="1">
                        <c:v>Incident Response Plan (IRP)</c:v>
                      </c:pt>
                      <c:pt idx="2">
                        <c:v>DR/DCP/BCM</c:v>
                      </c:pt>
                      <c:pt idx="3">
                        <c:v>Secure Acquisition, Development &amp; Software Maintenance Secure (SDLC) </c:v>
                      </c:pt>
                      <c:pt idx="4">
                        <c:v>Information Security Organisational Governance</c:v>
                      </c:pt>
                      <c:pt idx="5">
                        <c:v>GDPR Compliance</c:v>
                      </c:pt>
                      <c:pt idx="6">
                        <c:v>Patch Management &amp; Vulnerability Management </c:v>
                      </c:pt>
                      <c:pt idx="7">
                        <c:v>Data Protection Assurance </c:v>
                      </c:pt>
                      <c:pt idx="8">
                        <c:v>All other domains score</c:v>
                      </c:pt>
                    </c:strCache>
                  </c:strRef>
                </c:cat>
                <c:val>
                  <c:numRef>
                    <c:extLst>
                      <c:ext uri="{02D57815-91ED-43cb-92C2-25804820EDAC}">
                        <c15:formulaRef>
                          <c15:sqref>Data!$D$27:$D$35</c15:sqref>
                        </c15:formulaRef>
                      </c:ext>
                    </c:extLst>
                    <c:numCache>
                      <c:formatCode>General</c:formatCode>
                      <c:ptCount val="9"/>
                      <c:pt idx="0">
                        <c:v>2</c:v>
                      </c:pt>
                      <c:pt idx="1">
                        <c:v>14</c:v>
                      </c:pt>
                      <c:pt idx="2">
                        <c:v>5</c:v>
                      </c:pt>
                      <c:pt idx="3">
                        <c:v>3</c:v>
                      </c:pt>
                      <c:pt idx="4">
                        <c:v>7</c:v>
                      </c:pt>
                      <c:pt idx="5">
                        <c:v>12</c:v>
                      </c:pt>
                      <c:pt idx="6">
                        <c:v>6</c:v>
                      </c:pt>
                      <c:pt idx="7">
                        <c:v>12</c:v>
                      </c:pt>
                      <c:pt idx="8">
                        <c:v>80</c:v>
                      </c:pt>
                    </c:numCache>
                  </c:numRef>
                </c:val>
                <c:extLst>
                  <c:ext xmlns:c16="http://schemas.microsoft.com/office/drawing/2014/chart" uri="{C3380CC4-5D6E-409C-BE32-E72D297353CC}">
                    <c16:uniqueId val="{00000000-8ABA-4A89-89DB-E48FA7DC7321}"/>
                  </c:ext>
                </c:extLst>
              </c15:ser>
            </c15:filteredBarSeries>
          </c:ext>
        </c:extLst>
      </c:barChart>
      <c:catAx>
        <c:axId val="31402479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14025968"/>
        <c:crosses val="autoZero"/>
        <c:auto val="1"/>
        <c:lblAlgn val="ctr"/>
        <c:lblOffset val="100"/>
        <c:noMultiLvlLbl val="0"/>
      </c:catAx>
      <c:valAx>
        <c:axId val="314025968"/>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14024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207818</xdr:colOff>
      <xdr:row>2</xdr:row>
      <xdr:rowOff>112567</xdr:rowOff>
    </xdr:from>
    <xdr:ext cx="11171799" cy="3922569"/>
    <xdr:sp macro="" textlink="">
      <xdr:nvSpPr>
        <xdr:cNvPr id="2" name="TextBox 1">
          <a:extLst>
            <a:ext uri="{FF2B5EF4-FFF2-40B4-BE49-F238E27FC236}">
              <a16:creationId xmlns:a16="http://schemas.microsoft.com/office/drawing/2014/main" id="{1D892CB2-DA43-4FCD-940A-89FE4E36E09E}"/>
            </a:ext>
          </a:extLst>
        </xdr:cNvPr>
        <xdr:cNvSpPr txBox="1"/>
      </xdr:nvSpPr>
      <xdr:spPr>
        <a:xfrm>
          <a:off x="207818" y="406976"/>
          <a:ext cx="11171799" cy="392256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GB" sz="1400">
              <a:solidFill>
                <a:schemeClr val="tx1"/>
              </a:solidFill>
              <a:effectLst/>
              <a:latin typeface="Arial" panose="020B0604020202020204" pitchFamily="34" charset="0"/>
              <a:ea typeface="+mn-ea"/>
              <a:cs typeface="Arial" panose="020B0604020202020204" pitchFamily="34" charset="0"/>
            </a:rPr>
            <a:t>Control Risks requires an assessment to be undertaken as a means of initial due diligence for new products/services, and periodically thereafter for products/services that are already in use.</a:t>
          </a:r>
        </a:p>
        <a:p>
          <a:pPr algn="l"/>
          <a:endParaRPr lang="en-GB" sz="1400">
            <a:solidFill>
              <a:schemeClr val="tx1"/>
            </a:solidFill>
            <a:effectLst/>
            <a:latin typeface="Arial" panose="020B0604020202020204" pitchFamily="34" charset="0"/>
            <a:ea typeface="+mn-ea"/>
            <a:cs typeface="Arial" panose="020B0604020202020204" pitchFamily="34" charset="0"/>
          </a:endParaRPr>
        </a:p>
        <a:p>
          <a:pPr algn="l"/>
          <a:r>
            <a:rPr lang="en-GB" sz="1400">
              <a:solidFill>
                <a:schemeClr val="tx1"/>
              </a:solidFill>
              <a:effectLst/>
              <a:latin typeface="Arial" panose="020B0604020202020204" pitchFamily="34" charset="0"/>
              <a:ea typeface="+mn-ea"/>
              <a:cs typeface="Arial" panose="020B0604020202020204" pitchFamily="34" charset="0"/>
            </a:rPr>
            <a:t>This questionnaire is provided to review and verify information security, cyber security, data protection controls and supporting processes are in place in relation to third party service providers, partners, vendors and their products/services in scope.</a:t>
          </a:r>
        </a:p>
        <a:p>
          <a:pPr algn="l"/>
          <a:endParaRPr lang="en-GB" sz="1400">
            <a:solidFill>
              <a:schemeClr val="tx1"/>
            </a:solidFill>
            <a:effectLst/>
            <a:latin typeface="Arial" panose="020B0604020202020204" pitchFamily="34" charset="0"/>
            <a:ea typeface="+mn-ea"/>
            <a:cs typeface="Arial" panose="020B0604020202020204" pitchFamily="34" charset="0"/>
          </a:endParaRPr>
        </a:p>
        <a:p>
          <a:pPr algn="l"/>
          <a:r>
            <a:rPr lang="en-GB" sz="1400">
              <a:solidFill>
                <a:schemeClr val="tx1"/>
              </a:solidFill>
              <a:effectLst/>
              <a:latin typeface="Arial" panose="020B0604020202020204" pitchFamily="34" charset="0"/>
              <a:ea typeface="+mn-ea"/>
              <a:cs typeface="Arial" panose="020B0604020202020204" pitchFamily="34" charset="0"/>
            </a:rPr>
            <a:t>Please answer all of the questions ensuring that you provide sufficient details and</a:t>
          </a:r>
          <a:r>
            <a:rPr lang="en-GB" sz="1400" baseline="0">
              <a:solidFill>
                <a:schemeClr val="tx1"/>
              </a:solidFill>
              <a:effectLst/>
              <a:latin typeface="Arial" panose="020B0604020202020204" pitchFamily="34" charset="0"/>
              <a:ea typeface="+mn-ea"/>
              <a:cs typeface="Arial" panose="020B0604020202020204" pitchFamily="34" charset="0"/>
            </a:rPr>
            <a:t> any supporting documentation </a:t>
          </a:r>
          <a:r>
            <a:rPr lang="en-GB" sz="1400">
              <a:solidFill>
                <a:schemeClr val="tx1"/>
              </a:solidFill>
              <a:effectLst/>
              <a:latin typeface="Arial" panose="020B0604020202020204" pitchFamily="34" charset="0"/>
              <a:ea typeface="+mn-ea"/>
              <a:cs typeface="Arial" panose="020B0604020202020204" pitchFamily="34" charset="0"/>
            </a:rPr>
            <a:t>in relation to each question</a:t>
          </a:r>
          <a:r>
            <a:rPr lang="en-GB" sz="1400" baseline="0">
              <a:solidFill>
                <a:schemeClr val="tx1"/>
              </a:solidFill>
              <a:effectLst/>
              <a:latin typeface="Arial" panose="020B0604020202020204" pitchFamily="34" charset="0"/>
              <a:ea typeface="+mn-ea"/>
              <a:cs typeface="Arial" panose="020B0604020202020204" pitchFamily="34" charset="0"/>
            </a:rPr>
            <a:t>.</a:t>
          </a:r>
          <a:r>
            <a:rPr lang="en-GB" sz="1800">
              <a:solidFill>
                <a:schemeClr val="tx1"/>
              </a:solidFill>
              <a:effectLst/>
              <a:latin typeface="Arial" panose="020B0604020202020204" pitchFamily="34" charset="0"/>
              <a:ea typeface="+mn-ea"/>
              <a:cs typeface="Arial" panose="020B0604020202020204" pitchFamily="34" charset="0"/>
            </a:rPr>
            <a:t> </a:t>
          </a:r>
          <a:r>
            <a:rPr lang="en-GB" sz="1400">
              <a:solidFill>
                <a:schemeClr val="tx1"/>
              </a:solidFill>
              <a:effectLst/>
              <a:latin typeface="Arial" panose="020B0604020202020204" pitchFamily="34" charset="0"/>
              <a:ea typeface="+mn-ea"/>
              <a:cs typeface="Arial" panose="020B0604020202020204" pitchFamily="34" charset="0"/>
            </a:rPr>
            <a:t>Control</a:t>
          </a:r>
          <a:r>
            <a:rPr lang="en-GB" sz="1400" baseline="0">
              <a:solidFill>
                <a:schemeClr val="tx1"/>
              </a:solidFill>
              <a:effectLst/>
              <a:latin typeface="Arial" panose="020B0604020202020204" pitchFamily="34" charset="0"/>
              <a:ea typeface="+mn-ea"/>
              <a:cs typeface="Arial" panose="020B0604020202020204" pitchFamily="34" charset="0"/>
            </a:rPr>
            <a:t> Risks will review and score each question. The term service means the system / process / tool in scope.</a:t>
          </a:r>
          <a:endParaRPr lang="en-GB" sz="1800">
            <a:solidFill>
              <a:schemeClr val="tx1"/>
            </a:solidFill>
            <a:effectLst/>
            <a:latin typeface="Arial" panose="020B0604020202020204" pitchFamily="34" charset="0"/>
            <a:ea typeface="+mn-ea"/>
            <a:cs typeface="Arial" panose="020B0604020202020204" pitchFamily="34" charset="0"/>
          </a:endParaRPr>
        </a:p>
        <a:p>
          <a:pPr algn="l"/>
          <a:endParaRPr lang="en-GB" sz="1400" baseline="0">
            <a:solidFill>
              <a:schemeClr val="tx1"/>
            </a:solidFill>
            <a:effectLst/>
            <a:latin typeface="Arial" panose="020B0604020202020204" pitchFamily="34" charset="0"/>
            <a:ea typeface="+mn-ea"/>
            <a:cs typeface="Arial" panose="020B0604020202020204" pitchFamily="34" charset="0"/>
          </a:endParaRPr>
        </a:p>
        <a:p>
          <a:pPr algn="l"/>
          <a:endParaRPr lang="en-GB" sz="1400">
            <a:solidFill>
              <a:schemeClr val="tx1"/>
            </a:solidFill>
            <a:effectLst/>
            <a:latin typeface="Arial" panose="020B0604020202020204" pitchFamily="34" charset="0"/>
            <a:ea typeface="+mn-ea"/>
            <a:cs typeface="Arial" panose="020B0604020202020204" pitchFamily="34" charset="0"/>
          </a:endParaRPr>
        </a:p>
        <a:p>
          <a:pPr algn="l"/>
          <a:r>
            <a:rPr lang="en-GB" sz="1400">
              <a:solidFill>
                <a:schemeClr val="tx1"/>
              </a:solidFill>
              <a:effectLst/>
              <a:latin typeface="Arial" panose="020B0604020202020204" pitchFamily="34" charset="0"/>
              <a:ea typeface="+mn-ea"/>
              <a:cs typeface="Arial" panose="020B0604020202020204" pitchFamily="34" charset="0"/>
            </a:rPr>
            <a:t>If you have any questions about this document or questions please contact: informationsecurity@controlrisks.com</a:t>
          </a:r>
        </a:p>
        <a:p>
          <a:pPr marL="0" marR="0" lvl="0" indent="0" algn="l" defTabSz="914400" eaLnBrk="1" fontAlgn="auto" latinLnBrk="0" hangingPunct="1">
            <a:lnSpc>
              <a:spcPct val="100000"/>
            </a:lnSpc>
            <a:spcBef>
              <a:spcPts val="0"/>
            </a:spcBef>
            <a:spcAft>
              <a:spcPts val="0"/>
            </a:spcAft>
            <a:buClrTx/>
            <a:buSzTx/>
            <a:buFontTx/>
            <a:buNone/>
            <a:tabLst/>
            <a:defRPr/>
          </a:pPr>
          <a:endParaRPr lang="en-GB" sz="1000" b="1" i="1" u="none" strike="noStrike">
            <a:solidFill>
              <a:schemeClr val="tx1"/>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1" i="1" u="none" strike="noStrike">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1" i="1" u="none" strike="noStrike">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1" i="1" u="none" strike="noStrike">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1" i="1" u="none" strike="noStrike">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1" i="1" u="none" strike="noStrike">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1" i="1" u="none" strike="noStrike">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100" b="1" i="1" u="none" strike="noStrike">
              <a:solidFill>
                <a:schemeClr val="tx1"/>
              </a:solidFill>
              <a:effectLst/>
              <a:latin typeface="Arial" panose="020B0604020202020204" pitchFamily="34" charset="0"/>
              <a:ea typeface="+mn-ea"/>
              <a:cs typeface="Arial" panose="020B0604020202020204" pitchFamily="34" charset="0"/>
            </a:rPr>
            <a:t>Version 1.6</a:t>
          </a:r>
          <a:endParaRPr lang="en-GB">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100" b="1" i="1" u="none" strike="noStrike">
              <a:solidFill>
                <a:schemeClr val="tx1"/>
              </a:solidFill>
              <a:effectLst/>
              <a:latin typeface="Arial" panose="020B0604020202020204" pitchFamily="34" charset="0"/>
              <a:ea typeface="+mn-ea"/>
              <a:cs typeface="Arial" panose="020B0604020202020204" pitchFamily="34" charset="0"/>
            </a:rPr>
            <a:t>Template reviewed 18th August 2020 by Information Security.</a:t>
          </a:r>
          <a:r>
            <a:rPr lang="en-GB">
              <a:latin typeface="Arial" panose="020B0604020202020204" pitchFamily="34" charset="0"/>
              <a:cs typeface="Arial" panose="020B0604020202020204" pitchFamily="34" charset="0"/>
            </a:rPr>
            <a:t> </a:t>
          </a:r>
          <a:endParaRPr lang="en-GB" sz="1100">
            <a:solidFill>
              <a:schemeClr val="tx1"/>
            </a:solidFill>
            <a:effectLst/>
            <a:latin typeface="Arial" panose="020B0604020202020204" pitchFamily="34" charset="0"/>
            <a:ea typeface="+mn-ea"/>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29</xdr:row>
      <xdr:rowOff>22860</xdr:rowOff>
    </xdr:from>
    <xdr:to>
      <xdr:col>16</xdr:col>
      <xdr:colOff>91440</xdr:colOff>
      <xdr:row>56</xdr:row>
      <xdr:rowOff>129540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7620</xdr:rowOff>
    </xdr:from>
    <xdr:to>
      <xdr:col>16</xdr:col>
      <xdr:colOff>114300</xdr:colOff>
      <xdr:row>28</xdr:row>
      <xdr:rowOff>160020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45720</xdr:colOff>
      <xdr:row>1</xdr:row>
      <xdr:rowOff>144780</xdr:rowOff>
    </xdr:from>
    <xdr:to>
      <xdr:col>26</xdr:col>
      <xdr:colOff>381000</xdr:colOff>
      <xdr:row>28</xdr:row>
      <xdr:rowOff>144780</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1</xdr:col>
      <xdr:colOff>17318</xdr:colOff>
      <xdr:row>2</xdr:row>
      <xdr:rowOff>17317</xdr:rowOff>
    </xdr:from>
    <xdr:ext cx="11171799" cy="1611457"/>
    <xdr:sp macro="" textlink="">
      <xdr:nvSpPr>
        <xdr:cNvPr id="2" name="TextBox 1">
          <a:extLst>
            <a:ext uri="{FF2B5EF4-FFF2-40B4-BE49-F238E27FC236}">
              <a16:creationId xmlns:a16="http://schemas.microsoft.com/office/drawing/2014/main" id="{FBAD9DD6-AD3A-40A0-90C2-9656E9ED867A}"/>
            </a:ext>
          </a:extLst>
        </xdr:cNvPr>
        <xdr:cNvSpPr txBox="1"/>
      </xdr:nvSpPr>
      <xdr:spPr>
        <a:xfrm>
          <a:off x="264968" y="474517"/>
          <a:ext cx="11171799" cy="161145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GB" sz="1400" b="1" i="0" u="sng">
              <a:solidFill>
                <a:schemeClr val="tx1"/>
              </a:solidFill>
              <a:effectLst/>
              <a:latin typeface="Arial" panose="020B0604020202020204" pitchFamily="34" charset="0"/>
              <a:ea typeface="+mn-ea"/>
              <a:cs typeface="Arial" panose="020B0604020202020204" pitchFamily="34" charset="0"/>
            </a:rPr>
            <a:t>Section for completion by Control Risks</a:t>
          </a:r>
        </a:p>
        <a:p>
          <a:pPr algn="l"/>
          <a:endParaRPr lang="en-GB" sz="1400">
            <a:solidFill>
              <a:schemeClr val="tx1"/>
            </a:solidFill>
            <a:effectLst/>
            <a:latin typeface="Arial" panose="020B0604020202020204" pitchFamily="34" charset="0"/>
            <a:ea typeface="+mn-ea"/>
            <a:cs typeface="Arial" panose="020B0604020202020204" pitchFamily="34" charset="0"/>
          </a:endParaRPr>
        </a:p>
        <a:p>
          <a:pPr algn="l"/>
          <a:r>
            <a:rPr lang="en-GB" sz="1400">
              <a:solidFill>
                <a:schemeClr val="tx1"/>
              </a:solidFill>
              <a:effectLst/>
              <a:latin typeface="Arial" panose="020B0604020202020204" pitchFamily="34" charset="0"/>
              <a:ea typeface="+mn-ea"/>
              <a:cs typeface="Arial" panose="020B0604020202020204" pitchFamily="34" charset="0"/>
            </a:rPr>
            <a:t>This section is</a:t>
          </a:r>
          <a:r>
            <a:rPr lang="en-GB" sz="1400" baseline="0">
              <a:solidFill>
                <a:schemeClr val="tx1"/>
              </a:solidFill>
              <a:effectLst/>
              <a:latin typeface="Arial" panose="020B0604020202020204" pitchFamily="34" charset="0"/>
              <a:ea typeface="+mn-ea"/>
              <a:cs typeface="Arial" panose="020B0604020202020204" pitchFamily="34" charset="0"/>
            </a:rPr>
            <a:t> for recording assessment review notes, observations and a recommendation based upon supplied results.</a:t>
          </a:r>
        </a:p>
        <a:p>
          <a:pPr algn="l"/>
          <a:r>
            <a:rPr lang="en-GB" sz="1400" baseline="0">
              <a:solidFill>
                <a:schemeClr val="tx1"/>
              </a:solidFill>
              <a:effectLst/>
              <a:latin typeface="Arial" panose="020B0604020202020204" pitchFamily="34" charset="0"/>
              <a:ea typeface="+mn-ea"/>
              <a:cs typeface="Arial" panose="020B0604020202020204" pitchFamily="34" charset="0"/>
            </a:rPr>
            <a:t>It can also be used for recording any further questions and information supplied as a follow up to the response.</a:t>
          </a:r>
          <a:endParaRPr lang="en-GB" sz="1400">
            <a:solidFill>
              <a:schemeClr val="tx1"/>
            </a:solidFill>
            <a:effectLst/>
            <a:latin typeface="Arial" panose="020B0604020202020204" pitchFamily="34" charset="0"/>
            <a:ea typeface="+mn-ea"/>
            <a:cs typeface="Arial" panose="020B0604020202020204" pitchFamily="34" charset="0"/>
          </a:endParaRPr>
        </a:p>
        <a:p>
          <a:pPr algn="l"/>
          <a:endParaRPr lang="en-GB" sz="1400">
            <a:solidFill>
              <a:schemeClr val="tx1"/>
            </a:solidFill>
            <a:effectLst/>
            <a:latin typeface="Arial" panose="020B0604020202020204" pitchFamily="34" charset="0"/>
            <a:ea typeface="+mn-ea"/>
            <a:cs typeface="Arial" panose="020B0604020202020204" pitchFamily="34" charset="0"/>
          </a:endParaRPr>
        </a:p>
        <a:p>
          <a:pPr algn="l"/>
          <a:r>
            <a:rPr lang="en-GB" sz="1400">
              <a:solidFill>
                <a:schemeClr val="tx1"/>
              </a:solidFill>
              <a:effectLst/>
              <a:latin typeface="Arial" panose="020B0604020202020204" pitchFamily="34" charset="0"/>
              <a:ea typeface="+mn-ea"/>
              <a:cs typeface="Arial" panose="020B0604020202020204" pitchFamily="34" charset="0"/>
            </a:rPr>
            <a:t>The review should be</a:t>
          </a:r>
          <a:r>
            <a:rPr lang="en-GB" sz="1400" baseline="0">
              <a:solidFill>
                <a:schemeClr val="tx1"/>
              </a:solidFill>
              <a:effectLst/>
              <a:latin typeface="Arial" panose="020B0604020202020204" pitchFamily="34" charset="0"/>
              <a:ea typeface="+mn-ea"/>
              <a:cs typeface="Arial" panose="020B0604020202020204" pitchFamily="34" charset="0"/>
            </a:rPr>
            <a:t> undertaken by Information Security, Infrastructure and Network Security Teams.</a:t>
          </a:r>
          <a:endParaRPr lang="en-GB" sz="1400">
            <a:solidFill>
              <a:schemeClr val="tx1"/>
            </a:solidFill>
            <a:effectLst/>
            <a:latin typeface="Arial" panose="020B0604020202020204" pitchFamily="34" charset="0"/>
            <a:ea typeface="+mn-ea"/>
            <a:cs typeface="Arial" panose="020B0604020202020204" pitchFamily="34" charset="0"/>
          </a:endParaRPr>
        </a:p>
        <a:p>
          <a:pPr algn="l"/>
          <a:endParaRPr lang="en-GB" sz="1400">
            <a:solidFill>
              <a:schemeClr val="tx1"/>
            </a:solidFill>
            <a:effectLst/>
            <a:latin typeface="+mn-lt"/>
            <a:ea typeface="+mn-ea"/>
            <a:cs typeface="+mn-cs"/>
          </a:endParaRPr>
        </a:p>
        <a:p>
          <a:pPr algn="l"/>
          <a:endParaRPr lang="en-GB" sz="14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1" i="1" u="none" strike="noStrike">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1" i="1" u="none" strike="noStrike">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1" i="1" u="none" strike="noStrike">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1" i="1" u="none" strike="noStrike">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1" i="1" u="none" strike="noStrike">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1" i="1" u="none" strike="noStrike">
            <a:solidFill>
              <a:schemeClr val="tx1"/>
            </a:solidFill>
            <a:effectLst/>
            <a:latin typeface="+mn-lt"/>
            <a:ea typeface="+mn-ea"/>
            <a:cs typeface="+mn-cs"/>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B28"/>
  <sheetViews>
    <sheetView showGridLines="0" tabSelected="1" zoomScale="80" zoomScaleNormal="80" workbookViewId="0">
      <selection activeCell="B1" sqref="B1"/>
    </sheetView>
  </sheetViews>
  <sheetFormatPr defaultRowHeight="12.75"/>
  <cols>
    <col min="1" max="1" width="3.7109375" style="62" customWidth="1"/>
    <col min="2" max="16384" width="9.140625" style="62"/>
  </cols>
  <sheetData>
    <row r="2" spans="2:2" ht="23.25">
      <c r="B2" s="10" t="s">
        <v>39</v>
      </c>
    </row>
    <row r="3" spans="2:2" ht="23.25">
      <c r="B3" s="10"/>
    </row>
    <row r="4" spans="2:2" ht="23.25">
      <c r="B4" s="63"/>
    </row>
    <row r="5" spans="2:2" ht="18">
      <c r="B5" s="64"/>
    </row>
    <row r="6" spans="2:2" ht="18">
      <c r="B6" s="64"/>
    </row>
    <row r="7" spans="2:2" ht="23.25">
      <c r="B7" s="10"/>
    </row>
    <row r="8" spans="2:2" ht="23.25">
      <c r="B8" s="10"/>
    </row>
    <row r="9" spans="2:2" ht="23.25">
      <c r="B9" s="10"/>
    </row>
    <row r="10" spans="2:2" ht="23.25">
      <c r="B10" s="10"/>
    </row>
    <row r="11" spans="2:2" ht="23.25">
      <c r="B11" s="10"/>
    </row>
    <row r="12" spans="2:2" ht="14.25">
      <c r="B12" s="65"/>
    </row>
    <row r="27" spans="2:2">
      <c r="B27" s="11"/>
    </row>
    <row r="28" spans="2:2">
      <c r="B28" s="11"/>
    </row>
  </sheetData>
  <sheetProtection algorithmName="SHA-512" hashValue="opLdgxYvoU9I25+k/ixXDDDXM8GpiNiu/kYaJo3EbpXL7Y0dWlDz6LcKkLxudZW+YFIYYxosCXUaIBEMgXQETw==" saltValue="NzUIqwE7KSSX5VWZhXCySA==" spinCount="100000" sheet="1" objects="1" scenarios="1"/>
  <pageMargins left="0.23622047244094491" right="0.23622047244094491" top="0.74803149606299213" bottom="0.74803149606299213" header="0.31496062992125984" footer="0.31496062992125984"/>
  <pageSetup paperSize="9" scale="86" orientation="landscape" r:id="rId1"/>
  <headerFooter>
    <oddHeader>&amp;L&amp;"Arial,Bold"&amp;16&amp;G&amp;R&amp;"Arial,Bold"&amp;16Strictly Confidential (When answers are included)</oddHeader>
    <oddFooter>&amp;L&amp;F
Printed &amp;D &amp;T</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G174"/>
  <sheetViews>
    <sheetView showGridLines="0" zoomScaleNormal="100" workbookViewId="0">
      <selection activeCell="B1" sqref="B1"/>
    </sheetView>
  </sheetViews>
  <sheetFormatPr defaultColWidth="8.7109375" defaultRowHeight="12.75"/>
  <cols>
    <col min="1" max="1" width="3.7109375" style="3" customWidth="1"/>
    <col min="2" max="2" width="26.28515625" style="3" customWidth="1"/>
    <col min="3" max="3" width="5.28515625" style="3" customWidth="1"/>
    <col min="4" max="4" width="61" style="3" customWidth="1"/>
    <col min="5" max="5" width="65.7109375" style="3" customWidth="1"/>
    <col min="6" max="6" width="13.7109375" style="3" customWidth="1"/>
    <col min="7" max="7" width="16.28515625" style="3" customWidth="1"/>
    <col min="8" max="16384" width="8.7109375" style="3"/>
  </cols>
  <sheetData>
    <row r="2" spans="2:6" ht="15.75">
      <c r="B2" s="13" t="s">
        <v>33</v>
      </c>
    </row>
    <row r="3" spans="2:6" ht="13.5" thickBot="1">
      <c r="B3" s="12"/>
    </row>
    <row r="4" spans="2:6">
      <c r="B4" s="110" t="s">
        <v>34</v>
      </c>
      <c r="C4" s="111"/>
      <c r="D4" s="112"/>
      <c r="E4" s="113"/>
      <c r="F4" s="103"/>
    </row>
    <row r="5" spans="2:6">
      <c r="B5" s="107" t="s">
        <v>42</v>
      </c>
      <c r="C5" s="108"/>
      <c r="D5" s="93"/>
      <c r="E5" s="97"/>
      <c r="F5" s="98"/>
    </row>
    <row r="6" spans="2:6">
      <c r="B6" s="107" t="s">
        <v>48</v>
      </c>
      <c r="C6" s="108"/>
      <c r="D6" s="93"/>
      <c r="E6" s="97"/>
      <c r="F6" s="98"/>
    </row>
    <row r="7" spans="2:6" ht="24" customHeight="1">
      <c r="B7" s="107" t="s">
        <v>186</v>
      </c>
      <c r="C7" s="108"/>
      <c r="D7" s="93"/>
      <c r="E7" s="97"/>
      <c r="F7" s="98"/>
    </row>
    <row r="8" spans="2:6" ht="13.5" customHeight="1">
      <c r="B8" s="91" t="s">
        <v>187</v>
      </c>
      <c r="C8" s="92"/>
      <c r="D8" s="93"/>
      <c r="E8" s="97"/>
      <c r="F8" s="98"/>
    </row>
    <row r="9" spans="2:6">
      <c r="B9" s="94" t="s">
        <v>128</v>
      </c>
      <c r="C9" s="95"/>
      <c r="D9" s="96"/>
      <c r="E9" s="97"/>
      <c r="F9" s="98"/>
    </row>
    <row r="10" spans="2:6" ht="30" customHeight="1" thickBot="1">
      <c r="B10" s="115" t="s">
        <v>176</v>
      </c>
      <c r="C10" s="116"/>
      <c r="D10" s="117"/>
      <c r="E10" s="114"/>
      <c r="F10" s="106"/>
    </row>
    <row r="13" spans="2:6" ht="15.75">
      <c r="B13" s="13" t="s">
        <v>73</v>
      </c>
    </row>
    <row r="14" spans="2:6" ht="13.5" thickBot="1"/>
    <row r="15" spans="2:6">
      <c r="B15" s="110" t="s">
        <v>35</v>
      </c>
      <c r="C15" s="111"/>
      <c r="D15" s="112"/>
      <c r="E15" s="102"/>
      <c r="F15" s="103"/>
    </row>
    <row r="16" spans="2:6">
      <c r="B16" s="107" t="s">
        <v>31</v>
      </c>
      <c r="C16" s="108"/>
      <c r="D16" s="93"/>
      <c r="E16" s="104"/>
      <c r="F16" s="98"/>
    </row>
    <row r="17" spans="2:6">
      <c r="B17" s="107" t="s">
        <v>40</v>
      </c>
      <c r="C17" s="108"/>
      <c r="D17" s="93"/>
      <c r="E17" s="97"/>
      <c r="F17" s="98"/>
    </row>
    <row r="18" spans="2:6">
      <c r="B18" s="107" t="s">
        <v>41</v>
      </c>
      <c r="C18" s="108"/>
      <c r="D18" s="93"/>
      <c r="E18" s="97"/>
      <c r="F18" s="98"/>
    </row>
    <row r="19" spans="2:6">
      <c r="B19" s="107" t="s">
        <v>62</v>
      </c>
      <c r="C19" s="108"/>
      <c r="D19" s="93"/>
      <c r="E19" s="104"/>
      <c r="F19" s="98"/>
    </row>
    <row r="20" spans="2:6">
      <c r="B20" s="107" t="s">
        <v>43</v>
      </c>
      <c r="C20" s="108"/>
      <c r="D20" s="93"/>
      <c r="E20" s="97"/>
      <c r="F20" s="98"/>
    </row>
    <row r="21" spans="2:6">
      <c r="B21" s="107" t="s">
        <v>32</v>
      </c>
      <c r="C21" s="108"/>
      <c r="D21" s="93"/>
      <c r="E21" s="97"/>
      <c r="F21" s="98"/>
    </row>
    <row r="22" spans="2:6" ht="60" customHeight="1">
      <c r="B22" s="91" t="s">
        <v>175</v>
      </c>
      <c r="C22" s="92"/>
      <c r="D22" s="109"/>
      <c r="E22" s="97"/>
      <c r="F22" s="98"/>
    </row>
    <row r="23" spans="2:6" ht="13.5" thickBot="1">
      <c r="B23" s="99" t="s">
        <v>47</v>
      </c>
      <c r="C23" s="100"/>
      <c r="D23" s="101"/>
      <c r="E23" s="105"/>
      <c r="F23" s="106"/>
    </row>
    <row r="24" spans="2:6">
      <c r="B24" s="61"/>
      <c r="C24" s="61"/>
      <c r="D24" s="61"/>
      <c r="E24" s="61"/>
      <c r="F24" s="61"/>
    </row>
    <row r="25" spans="2:6">
      <c r="B25" s="61"/>
      <c r="C25" s="61"/>
      <c r="D25" s="61"/>
      <c r="E25" s="61"/>
      <c r="F25" s="61"/>
    </row>
    <row r="26" spans="2:6">
      <c r="B26" s="3" t="s">
        <v>159</v>
      </c>
      <c r="C26" s="61"/>
      <c r="D26" s="61"/>
      <c r="E26" s="61"/>
      <c r="F26" s="61"/>
    </row>
    <row r="27" spans="2:6" ht="12.75" customHeight="1" thickBot="1"/>
    <row r="28" spans="2:6" ht="13.5" thickBot="1">
      <c r="B28" s="4" t="s">
        <v>0</v>
      </c>
      <c r="C28" s="82" t="s">
        <v>38</v>
      </c>
      <c r="D28" s="5" t="s">
        <v>44</v>
      </c>
      <c r="E28" s="5" t="s">
        <v>30</v>
      </c>
      <c r="F28" s="53" t="s">
        <v>13</v>
      </c>
    </row>
    <row r="29" spans="2:6" ht="63.75">
      <c r="B29" s="6" t="s">
        <v>1</v>
      </c>
      <c r="C29" s="86">
        <v>1</v>
      </c>
      <c r="D29" s="66" t="s">
        <v>87</v>
      </c>
      <c r="E29" s="67"/>
      <c r="F29" s="2">
        <v>1</v>
      </c>
    </row>
    <row r="30" spans="2:6" ht="65.25" customHeight="1">
      <c r="B30" s="7" t="s">
        <v>1</v>
      </c>
      <c r="C30" s="87">
        <v>2</v>
      </c>
      <c r="D30" s="70" t="s">
        <v>88</v>
      </c>
      <c r="E30" s="69"/>
      <c r="F30" s="2">
        <v>1</v>
      </c>
    </row>
    <row r="31" spans="2:6" ht="57" customHeight="1">
      <c r="B31" s="7" t="s">
        <v>2</v>
      </c>
      <c r="C31" s="87">
        <v>3</v>
      </c>
      <c r="D31" s="70" t="s">
        <v>89</v>
      </c>
      <c r="E31" s="69"/>
      <c r="F31" s="2">
        <v>1</v>
      </c>
    </row>
    <row r="32" spans="2:6" ht="38.65" customHeight="1">
      <c r="B32" s="7" t="s">
        <v>2</v>
      </c>
      <c r="C32" s="86">
        <v>4</v>
      </c>
      <c r="D32" s="68" t="s">
        <v>90</v>
      </c>
      <c r="E32" s="69"/>
      <c r="F32" s="2">
        <v>1</v>
      </c>
    </row>
    <row r="33" spans="2:6" ht="39" customHeight="1">
      <c r="B33" s="7" t="s">
        <v>2</v>
      </c>
      <c r="C33" s="87">
        <v>5</v>
      </c>
      <c r="D33" s="68" t="s">
        <v>91</v>
      </c>
      <c r="E33" s="69"/>
      <c r="F33" s="2">
        <v>1</v>
      </c>
    </row>
    <row r="34" spans="2:6" ht="51" customHeight="1">
      <c r="B34" s="7" t="s">
        <v>2</v>
      </c>
      <c r="C34" s="87">
        <v>6</v>
      </c>
      <c r="D34" s="70" t="s">
        <v>190</v>
      </c>
      <c r="E34" s="69"/>
      <c r="F34" s="2">
        <v>1</v>
      </c>
    </row>
    <row r="35" spans="2:6" ht="45.75" customHeight="1">
      <c r="B35" s="7" t="s">
        <v>2</v>
      </c>
      <c r="C35" s="86">
        <v>7</v>
      </c>
      <c r="D35" s="70" t="s">
        <v>92</v>
      </c>
      <c r="E35" s="69"/>
      <c r="F35" s="2">
        <v>1</v>
      </c>
    </row>
    <row r="36" spans="2:6" ht="57.6" customHeight="1">
      <c r="B36" s="7" t="s">
        <v>3</v>
      </c>
      <c r="C36" s="87">
        <v>8</v>
      </c>
      <c r="D36" s="68" t="s">
        <v>191</v>
      </c>
      <c r="E36" s="69"/>
      <c r="F36" s="2">
        <v>1</v>
      </c>
    </row>
    <row r="37" spans="2:6" ht="75" customHeight="1">
      <c r="B37" s="7" t="s">
        <v>4</v>
      </c>
      <c r="C37" s="87">
        <v>9</v>
      </c>
      <c r="D37" s="70" t="s">
        <v>220</v>
      </c>
      <c r="E37" s="69"/>
      <c r="F37" s="2">
        <v>1</v>
      </c>
    </row>
    <row r="38" spans="2:6" ht="63" customHeight="1">
      <c r="B38" s="7" t="s">
        <v>20</v>
      </c>
      <c r="C38" s="86">
        <v>10</v>
      </c>
      <c r="D38" s="68" t="s">
        <v>188</v>
      </c>
      <c r="E38" s="71"/>
      <c r="F38" s="9">
        <v>1</v>
      </c>
    </row>
    <row r="39" spans="2:6" ht="63" customHeight="1">
      <c r="B39" s="7" t="s">
        <v>20</v>
      </c>
      <c r="C39" s="87">
        <v>11</v>
      </c>
      <c r="D39" s="68" t="s">
        <v>80</v>
      </c>
      <c r="E39" s="71"/>
      <c r="F39" s="9">
        <v>1</v>
      </c>
    </row>
    <row r="40" spans="2:6" ht="63" customHeight="1">
      <c r="B40" s="7" t="s">
        <v>20</v>
      </c>
      <c r="C40" s="87">
        <v>12</v>
      </c>
      <c r="D40" s="68" t="s">
        <v>160</v>
      </c>
      <c r="E40" s="71"/>
      <c r="F40" s="9">
        <v>1</v>
      </c>
    </row>
    <row r="41" spans="2:6" ht="98.25" customHeight="1">
      <c r="B41" s="7" t="s">
        <v>1</v>
      </c>
      <c r="C41" s="86">
        <v>13</v>
      </c>
      <c r="D41" s="68" t="s">
        <v>221</v>
      </c>
      <c r="E41" s="71"/>
      <c r="F41" s="9">
        <v>1</v>
      </c>
    </row>
    <row r="42" spans="2:6" ht="63" customHeight="1">
      <c r="B42" s="7" t="s">
        <v>1</v>
      </c>
      <c r="C42" s="87">
        <v>14</v>
      </c>
      <c r="D42" s="68" t="s">
        <v>189</v>
      </c>
      <c r="E42" s="71"/>
      <c r="F42" s="9">
        <v>1</v>
      </c>
    </row>
    <row r="43" spans="2:6" ht="63" customHeight="1">
      <c r="B43" s="7" t="s">
        <v>1</v>
      </c>
      <c r="C43" s="87">
        <v>15</v>
      </c>
      <c r="D43" s="68" t="s">
        <v>161</v>
      </c>
      <c r="E43" s="71"/>
      <c r="F43" s="9">
        <v>1</v>
      </c>
    </row>
    <row r="44" spans="2:6" ht="63" customHeight="1">
      <c r="B44" s="7" t="s">
        <v>1</v>
      </c>
      <c r="C44" s="86">
        <v>16</v>
      </c>
      <c r="D44" s="68" t="s">
        <v>79</v>
      </c>
      <c r="E44" s="71"/>
      <c r="F44" s="9">
        <v>1</v>
      </c>
    </row>
    <row r="45" spans="2:6" ht="63" customHeight="1">
      <c r="B45" s="7" t="s">
        <v>1</v>
      </c>
      <c r="C45" s="87">
        <v>17</v>
      </c>
      <c r="D45" s="68" t="s">
        <v>78</v>
      </c>
      <c r="E45" s="71"/>
      <c r="F45" s="9">
        <v>1</v>
      </c>
    </row>
    <row r="46" spans="2:6" ht="63" customHeight="1">
      <c r="B46" s="7" t="s">
        <v>2</v>
      </c>
      <c r="C46" s="87">
        <v>18</v>
      </c>
      <c r="D46" s="68" t="s">
        <v>83</v>
      </c>
      <c r="E46" s="71"/>
      <c r="F46" s="9">
        <v>1</v>
      </c>
    </row>
    <row r="47" spans="2:6" ht="63" customHeight="1">
      <c r="B47" s="7" t="s">
        <v>2</v>
      </c>
      <c r="C47" s="86">
        <v>19</v>
      </c>
      <c r="D47" s="68" t="s">
        <v>82</v>
      </c>
      <c r="E47" s="71"/>
      <c r="F47" s="9">
        <v>1</v>
      </c>
    </row>
    <row r="48" spans="2:6" ht="63" customHeight="1">
      <c r="B48" s="7" t="s">
        <v>2</v>
      </c>
      <c r="C48" s="87">
        <v>20</v>
      </c>
      <c r="D48" s="68" t="s">
        <v>84</v>
      </c>
      <c r="E48" s="71"/>
      <c r="F48" s="9">
        <v>1</v>
      </c>
    </row>
    <row r="49" spans="2:6" ht="63" customHeight="1">
      <c r="B49" s="7" t="s">
        <v>2</v>
      </c>
      <c r="C49" s="87">
        <v>21</v>
      </c>
      <c r="D49" s="68" t="s">
        <v>81</v>
      </c>
      <c r="E49" s="71"/>
      <c r="F49" s="9">
        <v>1</v>
      </c>
    </row>
    <row r="50" spans="2:6" ht="74.25" customHeight="1">
      <c r="B50" s="7" t="s">
        <v>2</v>
      </c>
      <c r="C50" s="86">
        <v>22</v>
      </c>
      <c r="D50" s="68" t="s">
        <v>210</v>
      </c>
      <c r="E50" s="71"/>
      <c r="F50" s="9">
        <v>1</v>
      </c>
    </row>
    <row r="51" spans="2:6" ht="90.75" customHeight="1">
      <c r="B51" s="7" t="s">
        <v>2</v>
      </c>
      <c r="C51" s="87">
        <v>23</v>
      </c>
      <c r="D51" s="68" t="s">
        <v>209</v>
      </c>
      <c r="E51" s="71"/>
      <c r="F51" s="9">
        <v>1</v>
      </c>
    </row>
    <row r="52" spans="2:6" ht="105" customHeight="1">
      <c r="B52" s="7" t="s">
        <v>2</v>
      </c>
      <c r="C52" s="87">
        <v>24</v>
      </c>
      <c r="D52" s="68" t="s">
        <v>222</v>
      </c>
      <c r="E52" s="71"/>
      <c r="F52" s="9">
        <v>1</v>
      </c>
    </row>
    <row r="53" spans="2:6" ht="58.5" customHeight="1">
      <c r="B53" s="7" t="s">
        <v>2</v>
      </c>
      <c r="C53" s="86">
        <v>25</v>
      </c>
      <c r="D53" s="68" t="s">
        <v>93</v>
      </c>
      <c r="E53" s="71"/>
      <c r="F53" s="9">
        <v>1</v>
      </c>
    </row>
    <row r="54" spans="2:6" ht="105" customHeight="1">
      <c r="B54" s="7" t="s">
        <v>2</v>
      </c>
      <c r="C54" s="87">
        <v>26</v>
      </c>
      <c r="D54" s="68" t="s">
        <v>94</v>
      </c>
      <c r="E54" s="71"/>
      <c r="F54" s="9">
        <v>1</v>
      </c>
    </row>
    <row r="55" spans="2:6" ht="67.5" customHeight="1">
      <c r="B55" s="7" t="s">
        <v>3</v>
      </c>
      <c r="C55" s="87">
        <v>27</v>
      </c>
      <c r="D55" s="78" t="s">
        <v>214</v>
      </c>
      <c r="E55" s="75"/>
      <c r="F55" s="2">
        <v>1</v>
      </c>
    </row>
    <row r="56" spans="2:6" ht="60.75" customHeight="1">
      <c r="B56" s="7" t="s">
        <v>6</v>
      </c>
      <c r="C56" s="86">
        <v>28</v>
      </c>
      <c r="D56" s="68" t="s">
        <v>95</v>
      </c>
      <c r="E56" s="71"/>
      <c r="F56" s="9">
        <v>1</v>
      </c>
    </row>
    <row r="57" spans="2:6" ht="60.75" customHeight="1">
      <c r="B57" s="7" t="s">
        <v>6</v>
      </c>
      <c r="C57" s="87">
        <v>29</v>
      </c>
      <c r="D57" s="68" t="s">
        <v>85</v>
      </c>
      <c r="E57" s="71"/>
      <c r="F57" s="9">
        <v>1</v>
      </c>
    </row>
    <row r="58" spans="2:6" ht="60.75" customHeight="1">
      <c r="B58" s="7" t="s">
        <v>6</v>
      </c>
      <c r="C58" s="87">
        <v>30</v>
      </c>
      <c r="D58" s="68" t="s">
        <v>165</v>
      </c>
      <c r="E58" s="71"/>
      <c r="F58" s="9">
        <v>1</v>
      </c>
    </row>
    <row r="59" spans="2:6" ht="60.75" customHeight="1">
      <c r="B59" s="7" t="s">
        <v>6</v>
      </c>
      <c r="C59" s="86">
        <v>31</v>
      </c>
      <c r="D59" s="70" t="s">
        <v>166</v>
      </c>
      <c r="E59" s="71"/>
      <c r="F59" s="9">
        <v>1</v>
      </c>
    </row>
    <row r="60" spans="2:6" ht="64.5" customHeight="1">
      <c r="B60" s="7" t="s">
        <v>6</v>
      </c>
      <c r="C60" s="87">
        <v>32</v>
      </c>
      <c r="D60" s="70" t="s">
        <v>223</v>
      </c>
      <c r="E60" s="71"/>
      <c r="F60" s="9">
        <v>1</v>
      </c>
    </row>
    <row r="61" spans="2:6" ht="70.900000000000006" customHeight="1">
      <c r="B61" s="7" t="s">
        <v>5</v>
      </c>
      <c r="C61" s="87">
        <v>33</v>
      </c>
      <c r="D61" s="68" t="s">
        <v>96</v>
      </c>
      <c r="E61" s="69"/>
      <c r="F61" s="2">
        <v>1</v>
      </c>
    </row>
    <row r="62" spans="2:6" ht="70.900000000000006" customHeight="1">
      <c r="B62" s="7" t="s">
        <v>5</v>
      </c>
      <c r="C62" s="86">
        <v>34</v>
      </c>
      <c r="D62" s="68" t="s">
        <v>77</v>
      </c>
      <c r="E62" s="69"/>
      <c r="F62" s="2">
        <v>1</v>
      </c>
    </row>
    <row r="63" spans="2:6" ht="70.900000000000006" customHeight="1">
      <c r="B63" s="7" t="s">
        <v>5</v>
      </c>
      <c r="C63" s="87">
        <v>35</v>
      </c>
      <c r="D63" s="68" t="s">
        <v>76</v>
      </c>
      <c r="E63" s="69"/>
      <c r="F63" s="9">
        <v>1</v>
      </c>
    </row>
    <row r="64" spans="2:6" ht="80.650000000000006" customHeight="1">
      <c r="B64" s="7" t="s">
        <v>5</v>
      </c>
      <c r="C64" s="87">
        <v>36</v>
      </c>
      <c r="D64" s="68" t="s">
        <v>192</v>
      </c>
      <c r="E64" s="69"/>
      <c r="F64" s="2">
        <v>1</v>
      </c>
    </row>
    <row r="65" spans="2:6" ht="85.15" customHeight="1">
      <c r="B65" s="7" t="s">
        <v>46</v>
      </c>
      <c r="C65" s="86">
        <v>37</v>
      </c>
      <c r="D65" s="68" t="s">
        <v>97</v>
      </c>
      <c r="E65" s="69"/>
      <c r="F65" s="2">
        <v>1</v>
      </c>
    </row>
    <row r="66" spans="2:6" ht="78.599999999999994" customHeight="1">
      <c r="B66" s="7" t="s">
        <v>46</v>
      </c>
      <c r="C66" s="87">
        <v>38</v>
      </c>
      <c r="D66" s="68" t="s">
        <v>98</v>
      </c>
      <c r="E66" s="69"/>
      <c r="F66" s="2">
        <v>1</v>
      </c>
    </row>
    <row r="67" spans="2:6" ht="51" customHeight="1">
      <c r="B67" s="7" t="s">
        <v>7</v>
      </c>
      <c r="C67" s="87">
        <v>39</v>
      </c>
      <c r="D67" s="68" t="s">
        <v>99</v>
      </c>
      <c r="E67" s="69"/>
      <c r="F67" s="2">
        <v>1</v>
      </c>
    </row>
    <row r="68" spans="2:6" ht="57" customHeight="1">
      <c r="B68" s="7" t="s">
        <v>8</v>
      </c>
      <c r="C68" s="86">
        <v>40</v>
      </c>
      <c r="D68" s="70" t="s">
        <v>100</v>
      </c>
      <c r="E68" s="69"/>
      <c r="F68" s="2">
        <v>1</v>
      </c>
    </row>
    <row r="69" spans="2:6" ht="69" customHeight="1">
      <c r="B69" s="7" t="s">
        <v>8</v>
      </c>
      <c r="C69" s="87">
        <v>41</v>
      </c>
      <c r="D69" s="70" t="s">
        <v>101</v>
      </c>
      <c r="E69" s="69"/>
      <c r="F69" s="2">
        <v>1</v>
      </c>
    </row>
    <row r="70" spans="2:6" ht="76.150000000000006" customHeight="1">
      <c r="B70" s="7" t="s">
        <v>9</v>
      </c>
      <c r="C70" s="87">
        <v>42</v>
      </c>
      <c r="D70" s="68" t="s">
        <v>102</v>
      </c>
      <c r="E70" s="72"/>
      <c r="F70" s="2">
        <v>1</v>
      </c>
    </row>
    <row r="71" spans="2:6" ht="81" customHeight="1">
      <c r="B71" s="7" t="s">
        <v>9</v>
      </c>
      <c r="C71" s="86">
        <v>43</v>
      </c>
      <c r="D71" s="70" t="s">
        <v>162</v>
      </c>
      <c r="E71" s="72"/>
      <c r="F71" s="2">
        <v>1</v>
      </c>
    </row>
    <row r="72" spans="2:6" ht="51" customHeight="1">
      <c r="B72" s="7" t="s">
        <v>9</v>
      </c>
      <c r="C72" s="87">
        <v>44</v>
      </c>
      <c r="D72" s="68" t="s">
        <v>103</v>
      </c>
      <c r="E72" s="69"/>
      <c r="F72" s="2">
        <v>1</v>
      </c>
    </row>
    <row r="73" spans="2:6" ht="62.25" customHeight="1">
      <c r="B73" s="7" t="s">
        <v>9</v>
      </c>
      <c r="C73" s="87">
        <v>45</v>
      </c>
      <c r="D73" s="70" t="s">
        <v>104</v>
      </c>
      <c r="E73" s="69"/>
      <c r="F73" s="2">
        <v>1</v>
      </c>
    </row>
    <row r="74" spans="2:6" ht="67.5" customHeight="1">
      <c r="B74" s="7" t="s">
        <v>9</v>
      </c>
      <c r="C74" s="86">
        <v>46</v>
      </c>
      <c r="D74" s="70" t="s">
        <v>105</v>
      </c>
      <c r="E74" s="69"/>
      <c r="F74" s="2">
        <v>1</v>
      </c>
    </row>
    <row r="75" spans="2:6" ht="63" customHeight="1">
      <c r="B75" s="7" t="s">
        <v>9</v>
      </c>
      <c r="C75" s="87">
        <v>47</v>
      </c>
      <c r="D75" s="68" t="s">
        <v>106</v>
      </c>
      <c r="E75" s="69"/>
      <c r="F75" s="2">
        <v>1</v>
      </c>
    </row>
    <row r="76" spans="2:6" ht="62.65" customHeight="1">
      <c r="B76" s="7" t="s">
        <v>9</v>
      </c>
      <c r="C76" s="87">
        <v>48</v>
      </c>
      <c r="D76" s="68" t="s">
        <v>107</v>
      </c>
      <c r="E76" s="69"/>
      <c r="F76" s="2">
        <v>1</v>
      </c>
    </row>
    <row r="77" spans="2:6" ht="57.6" customHeight="1">
      <c r="B77" s="7" t="s">
        <v>9</v>
      </c>
      <c r="C77" s="86">
        <v>49</v>
      </c>
      <c r="D77" s="68" t="s">
        <v>108</v>
      </c>
      <c r="E77" s="69"/>
      <c r="F77" s="2">
        <v>1</v>
      </c>
    </row>
    <row r="78" spans="2:6" ht="78.599999999999994" customHeight="1">
      <c r="B78" s="7" t="s">
        <v>9</v>
      </c>
      <c r="C78" s="87">
        <v>50</v>
      </c>
      <c r="D78" s="68" t="s">
        <v>109</v>
      </c>
      <c r="E78" s="69"/>
      <c r="F78" s="2">
        <v>1</v>
      </c>
    </row>
    <row r="79" spans="2:6" ht="69.599999999999994" customHeight="1">
      <c r="B79" s="7" t="s">
        <v>9</v>
      </c>
      <c r="C79" s="87">
        <v>51</v>
      </c>
      <c r="D79" s="70" t="s">
        <v>110</v>
      </c>
      <c r="E79" s="69"/>
      <c r="F79" s="2">
        <v>1</v>
      </c>
    </row>
    <row r="80" spans="2:6" ht="70.150000000000006" customHeight="1">
      <c r="B80" s="7" t="s">
        <v>9</v>
      </c>
      <c r="C80" s="86">
        <v>52</v>
      </c>
      <c r="D80" s="70" t="s">
        <v>193</v>
      </c>
      <c r="E80" s="69"/>
      <c r="F80" s="2">
        <v>1</v>
      </c>
    </row>
    <row r="81" spans="2:6" ht="72.599999999999994" customHeight="1">
      <c r="B81" s="7" t="s">
        <v>9</v>
      </c>
      <c r="C81" s="87">
        <v>53</v>
      </c>
      <c r="D81" s="70" t="s">
        <v>111</v>
      </c>
      <c r="E81" s="69"/>
      <c r="F81" s="2">
        <v>1</v>
      </c>
    </row>
    <row r="82" spans="2:6" ht="66.75" customHeight="1">
      <c r="B82" s="7" t="s">
        <v>9</v>
      </c>
      <c r="C82" s="87">
        <v>54</v>
      </c>
      <c r="D82" s="70" t="s">
        <v>163</v>
      </c>
      <c r="E82" s="69"/>
      <c r="F82" s="2">
        <v>1</v>
      </c>
    </row>
    <row r="83" spans="2:6" ht="63.6" customHeight="1">
      <c r="B83" s="7" t="s">
        <v>9</v>
      </c>
      <c r="C83" s="86">
        <v>55</v>
      </c>
      <c r="D83" s="68" t="s">
        <v>112</v>
      </c>
      <c r="E83" s="69"/>
      <c r="F83" s="2">
        <v>1</v>
      </c>
    </row>
    <row r="84" spans="2:6" ht="102">
      <c r="B84" s="7" t="s">
        <v>10</v>
      </c>
      <c r="C84" s="87">
        <v>56</v>
      </c>
      <c r="D84" s="68" t="s">
        <v>113</v>
      </c>
      <c r="E84" s="69"/>
      <c r="F84" s="2">
        <v>1</v>
      </c>
    </row>
    <row r="85" spans="2:6" ht="56.65" customHeight="1">
      <c r="B85" s="7" t="s">
        <v>10</v>
      </c>
      <c r="C85" s="87">
        <v>57</v>
      </c>
      <c r="D85" s="68" t="s">
        <v>194</v>
      </c>
      <c r="E85" s="69"/>
      <c r="F85" s="2">
        <v>1</v>
      </c>
    </row>
    <row r="86" spans="2:6" ht="56.65" customHeight="1">
      <c r="B86" s="7" t="s">
        <v>10</v>
      </c>
      <c r="C86" s="86">
        <v>58</v>
      </c>
      <c r="D86" s="68" t="s">
        <v>195</v>
      </c>
      <c r="E86" s="69"/>
      <c r="F86" s="2">
        <v>1</v>
      </c>
    </row>
    <row r="87" spans="2:6" ht="57" customHeight="1">
      <c r="B87" s="7" t="s">
        <v>10</v>
      </c>
      <c r="C87" s="87">
        <v>59</v>
      </c>
      <c r="D87" s="68" t="s">
        <v>196</v>
      </c>
      <c r="E87" s="69"/>
      <c r="F87" s="2">
        <v>1</v>
      </c>
    </row>
    <row r="88" spans="2:6" ht="57" customHeight="1">
      <c r="B88" s="7" t="s">
        <v>14</v>
      </c>
      <c r="C88" s="87">
        <v>60</v>
      </c>
      <c r="D88" s="73" t="s">
        <v>114</v>
      </c>
      <c r="E88" s="69"/>
      <c r="F88" s="2">
        <v>1</v>
      </c>
    </row>
    <row r="89" spans="2:6" ht="57" customHeight="1">
      <c r="B89" s="7" t="s">
        <v>14</v>
      </c>
      <c r="C89" s="86">
        <v>61</v>
      </c>
      <c r="D89" s="73" t="s">
        <v>164</v>
      </c>
      <c r="E89" s="69"/>
      <c r="F89" s="2">
        <v>1</v>
      </c>
    </row>
    <row r="90" spans="2:6" ht="57" customHeight="1">
      <c r="B90" s="7" t="s">
        <v>11</v>
      </c>
      <c r="C90" s="87">
        <v>62</v>
      </c>
      <c r="D90" s="68" t="s">
        <v>167</v>
      </c>
      <c r="E90" s="69"/>
      <c r="F90" s="2">
        <v>1</v>
      </c>
    </row>
    <row r="91" spans="2:6" ht="57" customHeight="1">
      <c r="B91" s="7" t="s">
        <v>11</v>
      </c>
      <c r="C91" s="87">
        <v>63</v>
      </c>
      <c r="D91" s="68" t="s">
        <v>115</v>
      </c>
      <c r="E91" s="69"/>
      <c r="F91" s="2">
        <v>1</v>
      </c>
    </row>
    <row r="92" spans="2:6" ht="54.6" customHeight="1">
      <c r="B92" s="7" t="s">
        <v>11</v>
      </c>
      <c r="C92" s="86">
        <v>64</v>
      </c>
      <c r="D92" s="68" t="s">
        <v>197</v>
      </c>
      <c r="E92" s="69"/>
      <c r="F92" s="2">
        <v>1</v>
      </c>
    </row>
    <row r="93" spans="2:6" ht="54" customHeight="1">
      <c r="B93" s="7" t="s">
        <v>11</v>
      </c>
      <c r="C93" s="87">
        <v>65</v>
      </c>
      <c r="D93" s="68" t="s">
        <v>168</v>
      </c>
      <c r="E93" s="72"/>
      <c r="F93" s="2">
        <v>1</v>
      </c>
    </row>
    <row r="94" spans="2:6" ht="67.900000000000006" customHeight="1">
      <c r="B94" s="7" t="s">
        <v>11</v>
      </c>
      <c r="C94" s="87">
        <v>66</v>
      </c>
      <c r="D94" s="68" t="s">
        <v>116</v>
      </c>
      <c r="E94" s="69"/>
      <c r="F94" s="2">
        <v>1</v>
      </c>
    </row>
    <row r="95" spans="2:6" ht="57" customHeight="1">
      <c r="B95" s="7" t="s">
        <v>11</v>
      </c>
      <c r="C95" s="86">
        <v>67</v>
      </c>
      <c r="D95" s="68" t="s">
        <v>117</v>
      </c>
      <c r="E95" s="69"/>
      <c r="F95" s="2">
        <v>1</v>
      </c>
    </row>
    <row r="96" spans="2:6" ht="57.6" customHeight="1">
      <c r="B96" s="7" t="s">
        <v>11</v>
      </c>
      <c r="C96" s="87">
        <v>68</v>
      </c>
      <c r="D96" s="68" t="s">
        <v>118</v>
      </c>
      <c r="E96" s="69"/>
      <c r="F96" s="2">
        <v>1</v>
      </c>
    </row>
    <row r="97" spans="2:6" ht="58.9" customHeight="1">
      <c r="B97" s="7" t="s">
        <v>11</v>
      </c>
      <c r="C97" s="87">
        <v>69</v>
      </c>
      <c r="D97" s="68" t="s">
        <v>198</v>
      </c>
      <c r="E97" s="69"/>
      <c r="F97" s="2">
        <v>1</v>
      </c>
    </row>
    <row r="98" spans="2:6" ht="60.6" customHeight="1">
      <c r="B98" s="7" t="s">
        <v>11</v>
      </c>
      <c r="C98" s="86">
        <v>70</v>
      </c>
      <c r="D98" s="68" t="s">
        <v>199</v>
      </c>
      <c r="E98" s="69"/>
      <c r="F98" s="2">
        <v>1</v>
      </c>
    </row>
    <row r="99" spans="2:6" ht="67.900000000000006" customHeight="1">
      <c r="B99" s="7" t="s">
        <v>11</v>
      </c>
      <c r="C99" s="87">
        <v>71</v>
      </c>
      <c r="D99" s="68" t="s">
        <v>200</v>
      </c>
      <c r="E99" s="69"/>
      <c r="F99" s="2">
        <v>1</v>
      </c>
    </row>
    <row r="100" spans="2:6" ht="67.5" customHeight="1">
      <c r="B100" s="7" t="s">
        <v>11</v>
      </c>
      <c r="C100" s="87">
        <v>72</v>
      </c>
      <c r="D100" s="68" t="s">
        <v>119</v>
      </c>
      <c r="E100" s="69"/>
      <c r="F100" s="2">
        <v>1</v>
      </c>
    </row>
    <row r="101" spans="2:6" ht="71.650000000000006" customHeight="1">
      <c r="B101" s="7" t="s">
        <v>11</v>
      </c>
      <c r="C101" s="86">
        <v>73</v>
      </c>
      <c r="D101" s="68" t="s">
        <v>169</v>
      </c>
      <c r="E101" s="69"/>
      <c r="F101" s="2">
        <v>1</v>
      </c>
    </row>
    <row r="102" spans="2:6" ht="62.65" customHeight="1">
      <c r="B102" s="7" t="s">
        <v>12</v>
      </c>
      <c r="C102" s="87">
        <v>74</v>
      </c>
      <c r="D102" s="68" t="s">
        <v>120</v>
      </c>
      <c r="E102" s="69"/>
      <c r="F102" s="2">
        <v>1</v>
      </c>
    </row>
    <row r="103" spans="2:6" ht="60" customHeight="1">
      <c r="B103" s="7" t="s">
        <v>12</v>
      </c>
      <c r="C103" s="87">
        <v>75</v>
      </c>
      <c r="D103" s="68" t="s">
        <v>121</v>
      </c>
      <c r="E103" s="69"/>
      <c r="F103" s="2">
        <v>1</v>
      </c>
    </row>
    <row r="104" spans="2:6" ht="61.9" customHeight="1">
      <c r="B104" s="7" t="s">
        <v>12</v>
      </c>
      <c r="C104" s="86">
        <v>76</v>
      </c>
      <c r="D104" s="68" t="s">
        <v>122</v>
      </c>
      <c r="E104" s="69"/>
      <c r="F104" s="2">
        <v>1</v>
      </c>
    </row>
    <row r="105" spans="2:6" ht="61.9" customHeight="1">
      <c r="B105" s="7" t="s">
        <v>12</v>
      </c>
      <c r="C105" s="87">
        <v>77</v>
      </c>
      <c r="D105" s="68" t="s">
        <v>170</v>
      </c>
      <c r="E105" s="69"/>
      <c r="F105" s="2">
        <v>1</v>
      </c>
    </row>
    <row r="106" spans="2:6" ht="61.9" customHeight="1">
      <c r="B106" s="7" t="s">
        <v>12</v>
      </c>
      <c r="C106" s="87">
        <v>78</v>
      </c>
      <c r="D106" s="68" t="s">
        <v>171</v>
      </c>
      <c r="E106" s="69"/>
      <c r="F106" s="2">
        <v>1</v>
      </c>
    </row>
    <row r="107" spans="2:6" ht="61.9" customHeight="1">
      <c r="B107" s="7" t="s">
        <v>12</v>
      </c>
      <c r="C107" s="86">
        <v>79</v>
      </c>
      <c r="D107" s="68" t="s">
        <v>86</v>
      </c>
      <c r="E107" s="69"/>
      <c r="F107" s="2">
        <v>1</v>
      </c>
    </row>
    <row r="108" spans="2:6" ht="111.75" customHeight="1">
      <c r="B108" s="7" t="s">
        <v>12</v>
      </c>
      <c r="C108" s="87">
        <v>80</v>
      </c>
      <c r="D108" s="68" t="s">
        <v>202</v>
      </c>
      <c r="E108" s="69"/>
      <c r="F108" s="2">
        <v>1</v>
      </c>
    </row>
    <row r="109" spans="2:6" ht="75" customHeight="1">
      <c r="B109" s="7" t="s">
        <v>12</v>
      </c>
      <c r="C109" s="87">
        <v>81</v>
      </c>
      <c r="D109" s="68" t="s">
        <v>201</v>
      </c>
      <c r="E109" s="69"/>
      <c r="F109" s="2">
        <v>1</v>
      </c>
    </row>
    <row r="110" spans="2:6" ht="134.25" customHeight="1">
      <c r="B110" s="7" t="s">
        <v>12</v>
      </c>
      <c r="C110" s="86">
        <v>82</v>
      </c>
      <c r="D110" s="68" t="s">
        <v>123</v>
      </c>
      <c r="E110" s="69"/>
      <c r="F110" s="2">
        <v>1</v>
      </c>
    </row>
    <row r="111" spans="2:6" ht="96" customHeight="1">
      <c r="B111" s="7" t="s">
        <v>12</v>
      </c>
      <c r="C111" s="87">
        <v>83</v>
      </c>
      <c r="D111" s="68" t="s">
        <v>124</v>
      </c>
      <c r="E111" s="69"/>
      <c r="F111" s="2">
        <v>1</v>
      </c>
    </row>
    <row r="112" spans="2:6" ht="67.5" customHeight="1">
      <c r="B112" s="7" t="s">
        <v>12</v>
      </c>
      <c r="C112" s="87">
        <v>84</v>
      </c>
      <c r="D112" s="74" t="s">
        <v>172</v>
      </c>
      <c r="E112" s="75"/>
      <c r="F112" s="2">
        <v>1</v>
      </c>
    </row>
    <row r="113" spans="2:6" ht="67.5" customHeight="1" thickBot="1">
      <c r="B113" s="84" t="s">
        <v>12</v>
      </c>
      <c r="C113" s="88">
        <v>85</v>
      </c>
      <c r="D113" s="80" t="s">
        <v>125</v>
      </c>
      <c r="E113" s="81"/>
      <c r="F113" s="83">
        <v>1</v>
      </c>
    </row>
    <row r="114" spans="2:6" ht="12.75" customHeight="1">
      <c r="B114" s="60"/>
      <c r="C114" s="76"/>
      <c r="D114" s="76"/>
      <c r="E114" s="76"/>
      <c r="F114" s="61"/>
    </row>
    <row r="115" spans="2:6">
      <c r="B115" s="61"/>
      <c r="C115" s="61"/>
      <c r="D115" s="61"/>
      <c r="E115" s="61"/>
      <c r="F115" s="61"/>
    </row>
    <row r="116" spans="2:6">
      <c r="B116" s="3" t="s">
        <v>185</v>
      </c>
      <c r="C116" s="61"/>
      <c r="D116" s="61"/>
      <c r="E116" s="61"/>
      <c r="F116" s="61"/>
    </row>
    <row r="117" spans="2:6" ht="12.75" customHeight="1" thickBot="1"/>
    <row r="118" spans="2:6" s="77" customFormat="1" ht="13.5" thickBot="1">
      <c r="B118" s="4" t="s">
        <v>0</v>
      </c>
      <c r="C118" s="82" t="s">
        <v>38</v>
      </c>
      <c r="D118" s="5" t="s">
        <v>44</v>
      </c>
      <c r="E118" s="5" t="s">
        <v>30</v>
      </c>
      <c r="F118" s="53" t="s">
        <v>13</v>
      </c>
    </row>
    <row r="119" spans="2:6" ht="67.5" customHeight="1">
      <c r="B119" s="7" t="s">
        <v>15</v>
      </c>
      <c r="C119" s="89">
        <v>86</v>
      </c>
      <c r="D119" s="78" t="s">
        <v>126</v>
      </c>
      <c r="E119" s="75"/>
      <c r="F119" s="2">
        <v>1</v>
      </c>
    </row>
    <row r="120" spans="2:6" ht="67.5" customHeight="1">
      <c r="B120" s="7" t="s">
        <v>15</v>
      </c>
      <c r="C120" s="89">
        <v>87</v>
      </c>
      <c r="D120" s="79" t="s">
        <v>173</v>
      </c>
      <c r="E120" s="75"/>
      <c r="F120" s="2">
        <v>1</v>
      </c>
    </row>
    <row r="121" spans="2:6" ht="67.5" customHeight="1">
      <c r="B121" s="7" t="s">
        <v>15</v>
      </c>
      <c r="C121" s="89">
        <v>88</v>
      </c>
      <c r="D121" s="79" t="s">
        <v>174</v>
      </c>
      <c r="E121" s="75"/>
      <c r="F121" s="2">
        <v>1</v>
      </c>
    </row>
    <row r="122" spans="2:6" ht="67.5" customHeight="1">
      <c r="B122" s="7" t="s">
        <v>15</v>
      </c>
      <c r="C122" s="89">
        <v>89</v>
      </c>
      <c r="D122" s="79" t="s">
        <v>127</v>
      </c>
      <c r="E122" s="75"/>
      <c r="F122" s="2">
        <v>1</v>
      </c>
    </row>
    <row r="123" spans="2:6" ht="67.5" customHeight="1">
      <c r="B123" s="7" t="s">
        <v>45</v>
      </c>
      <c r="C123" s="89">
        <v>90</v>
      </c>
      <c r="D123" s="79" t="s">
        <v>177</v>
      </c>
      <c r="E123" s="75"/>
      <c r="F123" s="2">
        <v>1</v>
      </c>
    </row>
    <row r="124" spans="2:6" ht="67.5" customHeight="1">
      <c r="B124" s="7" t="s">
        <v>45</v>
      </c>
      <c r="C124" s="89">
        <v>91</v>
      </c>
      <c r="D124" s="78" t="s">
        <v>203</v>
      </c>
      <c r="E124" s="75"/>
      <c r="F124" s="2">
        <v>1</v>
      </c>
    </row>
    <row r="125" spans="2:6" ht="89.25" customHeight="1">
      <c r="B125" s="7" t="s">
        <v>45</v>
      </c>
      <c r="C125" s="89">
        <v>92</v>
      </c>
      <c r="D125" s="78" t="s">
        <v>215</v>
      </c>
      <c r="E125" s="75"/>
      <c r="F125" s="2">
        <v>1</v>
      </c>
    </row>
    <row r="126" spans="2:6" ht="98.25" customHeight="1">
      <c r="B126" s="7" t="s">
        <v>45</v>
      </c>
      <c r="C126" s="89">
        <v>93</v>
      </c>
      <c r="D126" s="78" t="s">
        <v>207</v>
      </c>
      <c r="E126" s="75"/>
      <c r="F126" s="2">
        <v>1</v>
      </c>
    </row>
    <row r="127" spans="2:6" ht="67.5" customHeight="1">
      <c r="B127" s="7" t="s">
        <v>45</v>
      </c>
      <c r="C127" s="89">
        <v>94</v>
      </c>
      <c r="D127" s="78" t="s">
        <v>204</v>
      </c>
      <c r="E127" s="75"/>
      <c r="F127" s="2">
        <v>1</v>
      </c>
    </row>
    <row r="128" spans="2:6" ht="67.5" customHeight="1">
      <c r="B128" s="7" t="s">
        <v>45</v>
      </c>
      <c r="C128" s="89">
        <v>95</v>
      </c>
      <c r="D128" s="79" t="s">
        <v>205</v>
      </c>
      <c r="E128" s="75"/>
      <c r="F128" s="2">
        <v>1</v>
      </c>
    </row>
    <row r="129" spans="2:7" ht="67.5" customHeight="1">
      <c r="B129" s="7" t="s">
        <v>45</v>
      </c>
      <c r="C129" s="89">
        <v>96</v>
      </c>
      <c r="D129" s="79" t="s">
        <v>206</v>
      </c>
      <c r="E129" s="75"/>
      <c r="F129" s="2">
        <v>1</v>
      </c>
    </row>
    <row r="130" spans="2:7" ht="67.5" customHeight="1">
      <c r="B130" s="7" t="s">
        <v>15</v>
      </c>
      <c r="C130" s="89">
        <v>97</v>
      </c>
      <c r="D130" s="79" t="s">
        <v>129</v>
      </c>
      <c r="E130" s="75"/>
      <c r="F130" s="2">
        <v>1</v>
      </c>
    </row>
    <row r="131" spans="2:7" ht="67.5" customHeight="1">
      <c r="B131" s="7" t="s">
        <v>15</v>
      </c>
      <c r="C131" s="89">
        <v>98</v>
      </c>
      <c r="D131" s="78" t="s">
        <v>130</v>
      </c>
      <c r="E131" s="75"/>
      <c r="F131" s="2">
        <v>1</v>
      </c>
    </row>
    <row r="132" spans="2:7" ht="67.5" customHeight="1">
      <c r="B132" s="7" t="s">
        <v>16</v>
      </c>
      <c r="C132" s="89">
        <v>99</v>
      </c>
      <c r="D132" s="79" t="s">
        <v>131</v>
      </c>
      <c r="E132" s="75"/>
      <c r="F132" s="2">
        <v>1</v>
      </c>
    </row>
    <row r="133" spans="2:7" ht="67.5" customHeight="1">
      <c r="B133" s="7" t="s">
        <v>16</v>
      </c>
      <c r="C133" s="89">
        <v>100</v>
      </c>
      <c r="D133" s="79" t="s">
        <v>132</v>
      </c>
      <c r="E133" s="75"/>
      <c r="F133" s="2">
        <v>1</v>
      </c>
    </row>
    <row r="134" spans="2:7" ht="67.5" customHeight="1">
      <c r="B134" s="7" t="s">
        <v>45</v>
      </c>
      <c r="C134" s="89">
        <v>101</v>
      </c>
      <c r="D134" s="79" t="s">
        <v>178</v>
      </c>
      <c r="E134" s="75"/>
      <c r="F134" s="2">
        <v>1</v>
      </c>
    </row>
    <row r="135" spans="2:7" ht="67.5" customHeight="1">
      <c r="B135" s="7" t="s">
        <v>45</v>
      </c>
      <c r="C135" s="89">
        <v>102</v>
      </c>
      <c r="D135" s="79" t="s">
        <v>208</v>
      </c>
      <c r="E135" s="75"/>
      <c r="F135" s="2">
        <v>1</v>
      </c>
    </row>
    <row r="136" spans="2:7" ht="67.5" customHeight="1">
      <c r="B136" s="7" t="s">
        <v>4</v>
      </c>
      <c r="C136" s="89">
        <v>103</v>
      </c>
      <c r="D136" s="79" t="s">
        <v>133</v>
      </c>
      <c r="E136" s="75"/>
      <c r="F136" s="2">
        <v>1</v>
      </c>
    </row>
    <row r="137" spans="2:7" ht="67.5" customHeight="1">
      <c r="B137" s="7" t="s">
        <v>4</v>
      </c>
      <c r="C137" s="89">
        <v>104</v>
      </c>
      <c r="D137" s="79" t="s">
        <v>134</v>
      </c>
      <c r="E137" s="75"/>
      <c r="F137" s="2">
        <v>1</v>
      </c>
    </row>
    <row r="138" spans="2:7" ht="67.5" customHeight="1">
      <c r="B138" s="7" t="s">
        <v>46</v>
      </c>
      <c r="C138" s="89">
        <v>105</v>
      </c>
      <c r="D138" s="79" t="s">
        <v>135</v>
      </c>
      <c r="E138" s="75"/>
      <c r="F138" s="2">
        <v>1</v>
      </c>
    </row>
    <row r="139" spans="2:7" ht="67.5" customHeight="1">
      <c r="B139" s="7" t="s">
        <v>46</v>
      </c>
      <c r="C139" s="89">
        <v>106</v>
      </c>
      <c r="D139" s="79" t="s">
        <v>136</v>
      </c>
      <c r="E139" s="75"/>
      <c r="F139" s="2">
        <v>1</v>
      </c>
    </row>
    <row r="140" spans="2:7" ht="67.5" customHeight="1">
      <c r="B140" s="7" t="s">
        <v>2</v>
      </c>
      <c r="C140" s="89">
        <v>107</v>
      </c>
      <c r="D140" s="78" t="s">
        <v>179</v>
      </c>
      <c r="E140" s="75"/>
      <c r="F140" s="2">
        <v>1</v>
      </c>
    </row>
    <row r="141" spans="2:7" ht="67.5" customHeight="1">
      <c r="B141" s="7" t="s">
        <v>2</v>
      </c>
      <c r="C141" s="89">
        <v>108</v>
      </c>
      <c r="D141" s="78" t="s">
        <v>211</v>
      </c>
      <c r="E141" s="75"/>
      <c r="F141" s="2">
        <v>1</v>
      </c>
      <c r="G141" s="85"/>
    </row>
    <row r="142" spans="2:7" ht="87" customHeight="1">
      <c r="B142" s="7" t="s">
        <v>2</v>
      </c>
      <c r="C142" s="89">
        <v>109</v>
      </c>
      <c r="D142" s="79" t="s">
        <v>212</v>
      </c>
      <c r="E142" s="75"/>
      <c r="F142" s="2">
        <v>1</v>
      </c>
      <c r="G142" s="85"/>
    </row>
    <row r="143" spans="2:7" ht="67.5" customHeight="1">
      <c r="B143" s="7" t="s">
        <v>2</v>
      </c>
      <c r="C143" s="89">
        <v>110</v>
      </c>
      <c r="D143" s="79" t="s">
        <v>216</v>
      </c>
      <c r="E143" s="75"/>
      <c r="F143" s="2">
        <v>1</v>
      </c>
    </row>
    <row r="144" spans="2:7" ht="67.5" customHeight="1">
      <c r="B144" s="7" t="s">
        <v>2</v>
      </c>
      <c r="C144" s="89">
        <v>111</v>
      </c>
      <c r="D144" s="79" t="s">
        <v>217</v>
      </c>
      <c r="E144" s="75"/>
      <c r="F144" s="2">
        <v>1</v>
      </c>
    </row>
    <row r="145" spans="2:6" ht="67.5" customHeight="1">
      <c r="B145" s="7" t="s">
        <v>46</v>
      </c>
      <c r="C145" s="89">
        <v>112</v>
      </c>
      <c r="D145" s="79" t="s">
        <v>180</v>
      </c>
      <c r="E145" s="75"/>
      <c r="F145" s="2">
        <v>1</v>
      </c>
    </row>
    <row r="146" spans="2:6" ht="67.5" customHeight="1">
      <c r="B146" s="7" t="s">
        <v>46</v>
      </c>
      <c r="C146" s="89">
        <v>113</v>
      </c>
      <c r="D146" s="79" t="s">
        <v>181</v>
      </c>
      <c r="E146" s="75"/>
      <c r="F146" s="2">
        <v>1</v>
      </c>
    </row>
    <row r="147" spans="2:6" ht="67.5" customHeight="1">
      <c r="B147" s="7" t="s">
        <v>46</v>
      </c>
      <c r="C147" s="89">
        <v>114</v>
      </c>
      <c r="D147" s="79" t="s">
        <v>218</v>
      </c>
      <c r="E147" s="75"/>
      <c r="F147" s="2">
        <v>1</v>
      </c>
    </row>
    <row r="148" spans="2:6" ht="67.5" customHeight="1">
      <c r="B148" s="7" t="s">
        <v>46</v>
      </c>
      <c r="C148" s="89">
        <v>115</v>
      </c>
      <c r="D148" s="79" t="s">
        <v>137</v>
      </c>
      <c r="E148" s="75"/>
      <c r="F148" s="2">
        <v>1</v>
      </c>
    </row>
    <row r="149" spans="2:6" ht="67.5" customHeight="1">
      <c r="B149" s="7" t="s">
        <v>46</v>
      </c>
      <c r="C149" s="89">
        <v>116</v>
      </c>
      <c r="D149" s="79" t="s">
        <v>183</v>
      </c>
      <c r="E149" s="75"/>
      <c r="F149" s="2">
        <v>1</v>
      </c>
    </row>
    <row r="150" spans="2:6" ht="67.5" customHeight="1">
      <c r="B150" s="7" t="s">
        <v>46</v>
      </c>
      <c r="C150" s="89">
        <v>117</v>
      </c>
      <c r="D150" s="79" t="s">
        <v>182</v>
      </c>
      <c r="E150" s="75"/>
      <c r="F150" s="2">
        <v>1</v>
      </c>
    </row>
    <row r="151" spans="2:6" ht="67.5" customHeight="1">
      <c r="B151" s="7" t="s">
        <v>46</v>
      </c>
      <c r="C151" s="89">
        <v>118</v>
      </c>
      <c r="D151" s="79" t="s">
        <v>138</v>
      </c>
      <c r="E151" s="75"/>
      <c r="F151" s="2">
        <v>1</v>
      </c>
    </row>
    <row r="152" spans="2:6" ht="67.5" customHeight="1">
      <c r="B152" s="7" t="s">
        <v>46</v>
      </c>
      <c r="C152" s="89">
        <v>119</v>
      </c>
      <c r="D152" s="79" t="s">
        <v>139</v>
      </c>
      <c r="E152" s="75"/>
      <c r="F152" s="2">
        <v>1</v>
      </c>
    </row>
    <row r="153" spans="2:6" ht="67.5" customHeight="1">
      <c r="B153" s="7" t="s">
        <v>46</v>
      </c>
      <c r="C153" s="89">
        <v>120</v>
      </c>
      <c r="D153" s="79" t="s">
        <v>140</v>
      </c>
      <c r="E153" s="75"/>
      <c r="F153" s="2">
        <v>1</v>
      </c>
    </row>
    <row r="154" spans="2:6" ht="67.5" customHeight="1">
      <c r="B154" s="7" t="s">
        <v>46</v>
      </c>
      <c r="C154" s="89">
        <v>121</v>
      </c>
      <c r="D154" s="79" t="s">
        <v>141</v>
      </c>
      <c r="E154" s="75"/>
      <c r="F154" s="2">
        <v>1</v>
      </c>
    </row>
    <row r="155" spans="2:6" ht="67.5" customHeight="1">
      <c r="B155" s="7" t="s">
        <v>46</v>
      </c>
      <c r="C155" s="89">
        <v>122</v>
      </c>
      <c r="D155" s="79" t="s">
        <v>213</v>
      </c>
      <c r="E155" s="75"/>
      <c r="F155" s="2">
        <v>1</v>
      </c>
    </row>
    <row r="156" spans="2:6" ht="74.25" customHeight="1">
      <c r="B156" s="7" t="s">
        <v>46</v>
      </c>
      <c r="C156" s="89">
        <v>123</v>
      </c>
      <c r="D156" s="79" t="s">
        <v>142</v>
      </c>
      <c r="E156" s="75"/>
      <c r="F156" s="2">
        <v>1</v>
      </c>
    </row>
    <row r="157" spans="2:6" ht="67.5" customHeight="1">
      <c r="B157" s="7" t="s">
        <v>46</v>
      </c>
      <c r="C157" s="89">
        <v>124</v>
      </c>
      <c r="D157" s="79" t="s">
        <v>143</v>
      </c>
      <c r="E157" s="75"/>
      <c r="F157" s="2">
        <v>1</v>
      </c>
    </row>
    <row r="158" spans="2:6" ht="67.5" customHeight="1">
      <c r="B158" s="7" t="s">
        <v>46</v>
      </c>
      <c r="C158" s="89">
        <v>125</v>
      </c>
      <c r="D158" s="79" t="s">
        <v>144</v>
      </c>
      <c r="E158" s="75"/>
      <c r="F158" s="2">
        <v>1</v>
      </c>
    </row>
    <row r="159" spans="2:6" ht="67.5" customHeight="1">
      <c r="B159" s="7" t="s">
        <v>46</v>
      </c>
      <c r="C159" s="89">
        <v>126</v>
      </c>
      <c r="D159" s="79" t="s">
        <v>145</v>
      </c>
      <c r="E159" s="75"/>
      <c r="F159" s="2">
        <v>1</v>
      </c>
    </row>
    <row r="160" spans="2:6" ht="67.5" customHeight="1">
      <c r="B160" s="7" t="s">
        <v>46</v>
      </c>
      <c r="C160" s="89">
        <v>127</v>
      </c>
      <c r="D160" s="78" t="s">
        <v>146</v>
      </c>
      <c r="E160" s="75"/>
      <c r="F160" s="2">
        <v>1</v>
      </c>
    </row>
    <row r="161" spans="2:6" ht="67.5" customHeight="1">
      <c r="B161" s="7" t="s">
        <v>46</v>
      </c>
      <c r="C161" s="89">
        <v>128</v>
      </c>
      <c r="D161" s="79" t="s">
        <v>147</v>
      </c>
      <c r="E161" s="75"/>
      <c r="F161" s="2">
        <v>1</v>
      </c>
    </row>
    <row r="162" spans="2:6" ht="67.5" customHeight="1">
      <c r="B162" s="7" t="s">
        <v>46</v>
      </c>
      <c r="C162" s="89">
        <v>129</v>
      </c>
      <c r="D162" s="79" t="s">
        <v>148</v>
      </c>
      <c r="E162" s="75"/>
      <c r="F162" s="2">
        <v>1</v>
      </c>
    </row>
    <row r="163" spans="2:6" ht="67.5" customHeight="1">
      <c r="B163" s="7" t="s">
        <v>46</v>
      </c>
      <c r="C163" s="89">
        <v>130</v>
      </c>
      <c r="D163" s="79" t="s">
        <v>219</v>
      </c>
      <c r="E163" s="75"/>
      <c r="F163" s="2">
        <v>1</v>
      </c>
    </row>
    <row r="164" spans="2:6" ht="67.5" customHeight="1">
      <c r="B164" s="7" t="s">
        <v>46</v>
      </c>
      <c r="C164" s="89">
        <v>131</v>
      </c>
      <c r="D164" s="79" t="s">
        <v>149</v>
      </c>
      <c r="E164" s="75"/>
      <c r="F164" s="2">
        <v>1</v>
      </c>
    </row>
    <row r="165" spans="2:6" ht="67.5" customHeight="1">
      <c r="B165" s="7" t="s">
        <v>46</v>
      </c>
      <c r="C165" s="89">
        <v>132</v>
      </c>
      <c r="D165" s="78" t="s">
        <v>150</v>
      </c>
      <c r="E165" s="75"/>
      <c r="F165" s="2">
        <v>1</v>
      </c>
    </row>
    <row r="166" spans="2:6" ht="67.5" customHeight="1">
      <c r="B166" s="7" t="s">
        <v>46</v>
      </c>
      <c r="C166" s="89">
        <v>133</v>
      </c>
      <c r="D166" s="79" t="s">
        <v>151</v>
      </c>
      <c r="E166" s="75"/>
      <c r="F166" s="2">
        <v>1</v>
      </c>
    </row>
    <row r="167" spans="2:6" ht="67.5" customHeight="1">
      <c r="B167" s="7" t="s">
        <v>10</v>
      </c>
      <c r="C167" s="89">
        <v>134</v>
      </c>
      <c r="D167" s="79" t="s">
        <v>152</v>
      </c>
      <c r="E167" s="75"/>
      <c r="F167" s="2">
        <v>1</v>
      </c>
    </row>
    <row r="168" spans="2:6" ht="67.5" customHeight="1">
      <c r="B168" s="7" t="s">
        <v>3</v>
      </c>
      <c r="C168" s="89">
        <v>135</v>
      </c>
      <c r="D168" s="79" t="s">
        <v>184</v>
      </c>
      <c r="E168" s="75"/>
      <c r="F168" s="2">
        <v>1</v>
      </c>
    </row>
    <row r="169" spans="2:6" ht="67.5" customHeight="1">
      <c r="B169" s="7" t="s">
        <v>3</v>
      </c>
      <c r="C169" s="89">
        <v>136</v>
      </c>
      <c r="D169" s="78" t="s">
        <v>153</v>
      </c>
      <c r="E169" s="75"/>
      <c r="F169" s="2">
        <v>1</v>
      </c>
    </row>
    <row r="170" spans="2:6" ht="67.5" customHeight="1">
      <c r="B170" s="7" t="s">
        <v>36</v>
      </c>
      <c r="C170" s="89">
        <v>137</v>
      </c>
      <c r="D170" s="79" t="s">
        <v>154</v>
      </c>
      <c r="E170" s="75"/>
      <c r="F170" s="2">
        <v>1</v>
      </c>
    </row>
    <row r="171" spans="2:6" ht="72" customHeight="1">
      <c r="B171" s="7" t="s">
        <v>36</v>
      </c>
      <c r="C171" s="89">
        <v>138</v>
      </c>
      <c r="D171" s="68" t="s">
        <v>155</v>
      </c>
      <c r="E171" s="69"/>
      <c r="F171" s="2">
        <v>1</v>
      </c>
    </row>
    <row r="172" spans="2:6" ht="72" customHeight="1">
      <c r="B172" s="7" t="s">
        <v>36</v>
      </c>
      <c r="C172" s="89">
        <v>139</v>
      </c>
      <c r="D172" s="68" t="s">
        <v>156</v>
      </c>
      <c r="E172" s="69"/>
      <c r="F172" s="2">
        <v>1</v>
      </c>
    </row>
    <row r="173" spans="2:6" ht="67.5" customHeight="1">
      <c r="B173" s="7" t="s">
        <v>6</v>
      </c>
      <c r="C173" s="89">
        <v>140</v>
      </c>
      <c r="D173" s="79" t="s">
        <v>157</v>
      </c>
      <c r="E173" s="75"/>
      <c r="F173" s="2">
        <v>1</v>
      </c>
    </row>
    <row r="174" spans="2:6" ht="73.150000000000006" customHeight="1" thickBot="1">
      <c r="B174" s="14" t="s">
        <v>20</v>
      </c>
      <c r="C174" s="90">
        <v>141</v>
      </c>
      <c r="D174" s="80" t="s">
        <v>158</v>
      </c>
      <c r="E174" s="81"/>
      <c r="F174" s="83">
        <v>1</v>
      </c>
    </row>
  </sheetData>
  <sheetProtection algorithmName="SHA-512" hashValue="VF45tdECrrxD3eYXsXQPx/qN09tL8HUSvg3zcDI1AC8oLjPGjDlL08e/Iq/q+PGJT5HUdr3F3k1sUSTyGcyUrw==" saltValue="9cSIY1rEOd7XPzCoOUBxmA==" spinCount="100000" sheet="1" objects="1" scenarios="1"/>
  <mergeCells count="32">
    <mergeCell ref="E20:F20"/>
    <mergeCell ref="E21:F21"/>
    <mergeCell ref="E22:F22"/>
    <mergeCell ref="B15:D15"/>
    <mergeCell ref="E4:F4"/>
    <mergeCell ref="E5:F5"/>
    <mergeCell ref="E6:F6"/>
    <mergeCell ref="E7:F7"/>
    <mergeCell ref="E10:F10"/>
    <mergeCell ref="B16:D16"/>
    <mergeCell ref="B19:D19"/>
    <mergeCell ref="B4:D4"/>
    <mergeCell ref="B5:D5"/>
    <mergeCell ref="B6:D6"/>
    <mergeCell ref="B7:D7"/>
    <mergeCell ref="B10:D10"/>
    <mergeCell ref="B8:D8"/>
    <mergeCell ref="B9:D9"/>
    <mergeCell ref="E8:F8"/>
    <mergeCell ref="E9:F9"/>
    <mergeCell ref="B23:D23"/>
    <mergeCell ref="E15:F15"/>
    <mergeCell ref="E16:F16"/>
    <mergeCell ref="E19:F19"/>
    <mergeCell ref="E23:F23"/>
    <mergeCell ref="B20:D20"/>
    <mergeCell ref="B17:D17"/>
    <mergeCell ref="B18:D18"/>
    <mergeCell ref="B21:D21"/>
    <mergeCell ref="B22:D22"/>
    <mergeCell ref="E17:F17"/>
    <mergeCell ref="E18:F18"/>
  </mergeCells>
  <conditionalFormatting sqref="F29:F40 F46:F54 F64:F105 F107:F114 F56:F60 F119:F174">
    <cfRule type="colorScale" priority="12">
      <colorScale>
        <cfvo type="num" val="1"/>
        <cfvo type="num" val="3"/>
        <cfvo type="num" val="5"/>
        <color rgb="FFF8696B"/>
        <color theme="7" tint="0.39997558519241921"/>
        <color rgb="FF63BE7B"/>
      </colorScale>
    </cfRule>
  </conditionalFormatting>
  <conditionalFormatting sqref="F61:F62">
    <cfRule type="colorScale" priority="11">
      <colorScale>
        <cfvo type="num" val="1"/>
        <cfvo type="num" val="3"/>
        <cfvo type="num" val="5"/>
        <color rgb="FFF8696B"/>
        <color theme="7" tint="0.39997558519241921"/>
        <color rgb="FF63BE7B"/>
      </colorScale>
    </cfRule>
  </conditionalFormatting>
  <conditionalFormatting sqref="F41">
    <cfRule type="colorScale" priority="8">
      <colorScale>
        <cfvo type="num" val="1"/>
        <cfvo type="num" val="3"/>
        <cfvo type="num" val="5"/>
        <color rgb="FFF8696B"/>
        <color theme="7" tint="0.39997558519241921"/>
        <color rgb="FF63BE7B"/>
      </colorScale>
    </cfRule>
  </conditionalFormatting>
  <conditionalFormatting sqref="F42">
    <cfRule type="colorScale" priority="7">
      <colorScale>
        <cfvo type="num" val="1"/>
        <cfvo type="num" val="3"/>
        <cfvo type="num" val="5"/>
        <color rgb="FFF8696B"/>
        <color theme="7" tint="0.39997558519241921"/>
        <color rgb="FF63BE7B"/>
      </colorScale>
    </cfRule>
  </conditionalFormatting>
  <conditionalFormatting sqref="F43">
    <cfRule type="colorScale" priority="6">
      <colorScale>
        <cfvo type="num" val="1"/>
        <cfvo type="num" val="3"/>
        <cfvo type="num" val="5"/>
        <color rgb="FFF8696B"/>
        <color theme="7" tint="0.39997558519241921"/>
        <color rgb="FF63BE7B"/>
      </colorScale>
    </cfRule>
  </conditionalFormatting>
  <conditionalFormatting sqref="F44">
    <cfRule type="colorScale" priority="5">
      <colorScale>
        <cfvo type="num" val="1"/>
        <cfvo type="num" val="3"/>
        <cfvo type="num" val="5"/>
        <color rgb="FFF8696B"/>
        <color theme="7" tint="0.39997558519241921"/>
        <color rgb="FF63BE7B"/>
      </colorScale>
    </cfRule>
  </conditionalFormatting>
  <conditionalFormatting sqref="F45">
    <cfRule type="colorScale" priority="4">
      <colorScale>
        <cfvo type="num" val="1"/>
        <cfvo type="num" val="3"/>
        <cfvo type="num" val="5"/>
        <color rgb="FFF8696B"/>
        <color theme="7" tint="0.39997558519241921"/>
        <color rgb="FF63BE7B"/>
      </colorScale>
    </cfRule>
  </conditionalFormatting>
  <conditionalFormatting sqref="F63">
    <cfRule type="colorScale" priority="3">
      <colorScale>
        <cfvo type="num" val="1"/>
        <cfvo type="num" val="3"/>
        <cfvo type="num" val="5"/>
        <color rgb="FFF8696B"/>
        <color theme="7" tint="0.39997558519241921"/>
        <color rgb="FF63BE7B"/>
      </colorScale>
    </cfRule>
  </conditionalFormatting>
  <conditionalFormatting sqref="F106">
    <cfRule type="colorScale" priority="2">
      <colorScale>
        <cfvo type="num" val="1"/>
        <cfvo type="num" val="3"/>
        <cfvo type="num" val="5"/>
        <color rgb="FFF8696B"/>
        <color theme="7" tint="0.39997558519241921"/>
        <color rgb="FF63BE7B"/>
      </colorScale>
    </cfRule>
  </conditionalFormatting>
  <conditionalFormatting sqref="F55">
    <cfRule type="colorScale" priority="1">
      <colorScale>
        <cfvo type="num" val="1"/>
        <cfvo type="num" val="3"/>
        <cfvo type="num" val="5"/>
        <color rgb="FFF8696B"/>
        <color theme="7" tint="0.39997558519241921"/>
        <color rgb="FF63BE7B"/>
      </colorScale>
    </cfRule>
  </conditionalFormatting>
  <pageMargins left="0.23622047244094491" right="0.23622047244094491" top="0.74803149606299213" bottom="0.74803149606299213" header="0.31496062992125984" footer="0.31496062992125984"/>
  <pageSetup paperSize="8" scale="76" fitToHeight="0" orientation="portrait" r:id="rId1"/>
  <headerFooter>
    <oddHeader>&amp;L&amp;"Arial,Bold"&amp;16&amp;G&amp;R&amp;"Arial,Bold"&amp;16Strictly Confidential (When answers are included)</oddHeader>
    <oddFooter>&amp;L&amp;F
Printed &amp;D &amp;T</oddFooter>
  </headerFooter>
  <legacyDrawing r:id="rId2"/>
  <legacyDrawingHF r:id="rId3"/>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000-000000000000}">
          <x14:formula1>
            <xm:f>Data!$B$39:$B$43</xm:f>
          </x14:formula1>
          <xm:sqref>F29:F114 F119:F174</xm:sqref>
        </x14:dataValidation>
        <x14:dataValidation type="list" allowBlank="1" showInputMessage="1" showErrorMessage="1" xr:uid="{00000000-0002-0000-0000-000001000000}">
          <x14:formula1>
            <xm:f>Data!$C$3:$C$21</xm:f>
          </x14:formula1>
          <xm:sqref>B29:B114 B119:B174</xm:sqref>
        </x14:dataValidation>
        <x14:dataValidation type="list" allowBlank="1" showInputMessage="1" showErrorMessage="1" xr:uid="{69D95433-7953-4A78-86F6-6B5822935B08}">
          <x14:formula1>
            <xm:f>Data!$C$47:$C$50</xm:f>
          </x14:formula1>
          <xm:sqref>E8:F8 C10 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57"/>
  <sheetViews>
    <sheetView showGridLines="0" zoomScale="96" zoomScaleNormal="96" workbookViewId="0">
      <selection activeCell="B1" sqref="B1"/>
    </sheetView>
  </sheetViews>
  <sheetFormatPr defaultRowHeight="12.75"/>
  <cols>
    <col min="1" max="1" width="3.7109375" customWidth="1"/>
    <col min="2" max="2" width="5" customWidth="1"/>
    <col min="3" max="3" width="46.85546875" customWidth="1"/>
    <col min="4" max="7" width="15.7109375" customWidth="1"/>
    <col min="8" max="8" width="5" customWidth="1"/>
    <col min="9" max="9" width="46.5703125" customWidth="1"/>
    <col min="10" max="15" width="15.7109375" customWidth="1"/>
  </cols>
  <sheetData>
    <row r="1" spans="2:15" ht="13.5" thickBot="1"/>
    <row r="2" spans="2:15" s="1" customFormat="1" ht="26.25" thickBot="1">
      <c r="B2" s="24" t="s">
        <v>38</v>
      </c>
      <c r="C2" s="25" t="s">
        <v>37</v>
      </c>
      <c r="D2" s="26" t="s">
        <v>22</v>
      </c>
      <c r="E2" s="26" t="s">
        <v>23</v>
      </c>
      <c r="F2" s="26" t="s">
        <v>25</v>
      </c>
      <c r="G2" s="27" t="s">
        <v>24</v>
      </c>
      <c r="I2" s="24" t="s">
        <v>37</v>
      </c>
      <c r="J2" s="28" t="s">
        <v>17</v>
      </c>
      <c r="K2" s="28" t="s">
        <v>27</v>
      </c>
      <c r="L2" s="28" t="s">
        <v>18</v>
      </c>
      <c r="M2" s="28" t="s">
        <v>19</v>
      </c>
      <c r="N2" s="28" t="s">
        <v>28</v>
      </c>
      <c r="O2" s="29" t="s">
        <v>25</v>
      </c>
    </row>
    <row r="3" spans="2:15" s="38" customFormat="1">
      <c r="B3" s="35">
        <v>1</v>
      </c>
      <c r="C3" s="16" t="s">
        <v>14</v>
      </c>
      <c r="D3" s="36">
        <f>COUNTIF(Questions!B29:B174,"Risk Management")</f>
        <v>2</v>
      </c>
      <c r="E3" s="36">
        <f>SUM(D3*3)</f>
        <v>6</v>
      </c>
      <c r="F3" s="36">
        <f>SUMIF(Questions!B29:B174,Data!C3,Questions!F29:F174)</f>
        <v>2</v>
      </c>
      <c r="G3" s="37">
        <f t="shared" ref="G3:G6" si="0">(F3-E3)/E3</f>
        <v>-0.66666666666666663</v>
      </c>
      <c r="I3" s="54" t="str">
        <f>C3</f>
        <v>Risk Management</v>
      </c>
      <c r="J3" s="39">
        <f>COUNTIFS(Questions!$B$29:$B$174,Data!C3,Questions!$F$29:$F$174,1)</f>
        <v>2</v>
      </c>
      <c r="K3" s="39">
        <f>COUNTIFS(Questions!$B$29:$B$174,Data!C3,Questions!$F$29:$F$174,2)</f>
        <v>0</v>
      </c>
      <c r="L3" s="39">
        <f>COUNTIFS(Questions!$B$29:$B$174,Data!C3,Questions!$F$29:$F$174,3)</f>
        <v>0</v>
      </c>
      <c r="M3" s="39">
        <f>COUNTIFS(Questions!$B$29:$B$174,Data!C3,Questions!$F$29:$F$174,4)</f>
        <v>0</v>
      </c>
      <c r="N3" s="39">
        <f>COUNTIFS(Questions!$B$29:$B$174,Data!C3,Questions!$F$29:$F$174,5)</f>
        <v>0</v>
      </c>
      <c r="O3" s="40">
        <f>SUM(J3:N3)</f>
        <v>2</v>
      </c>
    </row>
    <row r="4" spans="2:15" s="38" customFormat="1">
      <c r="B4" s="41">
        <v>2</v>
      </c>
      <c r="C4" s="16" t="s">
        <v>4</v>
      </c>
      <c r="D4" s="42">
        <f>COUNTIF(Questions!B29:B174,"Information Security Assurance")</f>
        <v>3</v>
      </c>
      <c r="E4" s="42">
        <f>SUM(D4*3)</f>
        <v>9</v>
      </c>
      <c r="F4" s="42">
        <f>SUMIF(Questions!B29:B174,Data!C4,Questions!F29:F174)</f>
        <v>3</v>
      </c>
      <c r="G4" s="43">
        <f t="shared" si="0"/>
        <v>-0.66666666666666663</v>
      </c>
      <c r="I4" s="15" t="str">
        <f>C4</f>
        <v>Information Security Assurance</v>
      </c>
      <c r="J4" s="42">
        <f>COUNTIFS(Questions!$B$29:$B$174,Data!C4,Questions!$F$29:$F$174,1)</f>
        <v>3</v>
      </c>
      <c r="K4" s="42">
        <f>COUNTIFS(Questions!$B$29:$B$174,Data!C4,Questions!$F$29:$F$174,2)</f>
        <v>0</v>
      </c>
      <c r="L4" s="42">
        <f>COUNTIFS(Questions!$B$29:$B$174,Data!C4,Questions!$F$29:$F$174,3)</f>
        <v>0</v>
      </c>
      <c r="M4" s="42">
        <f>COUNTIFS(Questions!$B$29:$B$174,Data!C4,Questions!$F$29:$F$174,4)</f>
        <v>0</v>
      </c>
      <c r="N4" s="42">
        <f>COUNTIFS(Questions!$B$29:$B$174,Data!C4,Questions!$F$29:$F$174,5)</f>
        <v>0</v>
      </c>
      <c r="O4" s="44">
        <f>SUM(J4:N4)</f>
        <v>3</v>
      </c>
    </row>
    <row r="5" spans="2:15" s="38" customFormat="1">
      <c r="B5" s="45">
        <v>3</v>
      </c>
      <c r="C5" s="16" t="s">
        <v>9</v>
      </c>
      <c r="D5" s="42">
        <f>COUNTIF(Questions!B29:B174,"Incident Response Plan (IRP)")</f>
        <v>14</v>
      </c>
      <c r="E5" s="42">
        <f>SUM(D5*3)</f>
        <v>42</v>
      </c>
      <c r="F5" s="42">
        <f>SUMIF(Questions!B29:B174,Data!C5,Questions!F29:F174)</f>
        <v>14</v>
      </c>
      <c r="G5" s="43">
        <f t="shared" si="0"/>
        <v>-0.66666666666666663</v>
      </c>
      <c r="I5" s="15" t="str">
        <f t="shared" ref="I5:I21" si="1">C5</f>
        <v>Incident Response Plan (IRP)</v>
      </c>
      <c r="J5" s="42">
        <f>COUNTIFS(Questions!$B$29:$B$174,Data!C5,Questions!$F$29:$F$174,1)</f>
        <v>14</v>
      </c>
      <c r="K5" s="42">
        <f>COUNTIFS(Questions!$B$29:$B$174,Data!C5,Questions!$F$29:$F$174,2)</f>
        <v>0</v>
      </c>
      <c r="L5" s="42">
        <f>COUNTIFS(Questions!$B$29:$B$174,Data!C5,Questions!$F$29:$F$174,3)</f>
        <v>0</v>
      </c>
      <c r="M5" s="42">
        <f>COUNTIFS(Questions!$B$29:$B$174,Data!C5,Questions!$F$29:$F$174,4)</f>
        <v>0</v>
      </c>
      <c r="N5" s="42">
        <f>COUNTIFS(Questions!$B$29:$B$174,Data!C5,Questions!$F$29:$F$174,5)</f>
        <v>0</v>
      </c>
      <c r="O5" s="44">
        <f>SUM(J5:N5)</f>
        <v>14</v>
      </c>
    </row>
    <row r="6" spans="2:15" s="38" customFormat="1">
      <c r="B6" s="41">
        <v>4</v>
      </c>
      <c r="C6" s="16" t="s">
        <v>2</v>
      </c>
      <c r="D6" s="42">
        <f>COUNTIF(Questions!B29:B174,"Information Security Policy ")</f>
        <v>19</v>
      </c>
      <c r="E6" s="42">
        <f t="shared" ref="E6:E21" si="2">SUM(D6*3)</f>
        <v>57</v>
      </c>
      <c r="F6" s="42">
        <f>SUMIF(Questions!B29:B174,Data!C6,Questions!F29:F174)</f>
        <v>19</v>
      </c>
      <c r="G6" s="43">
        <f t="shared" si="0"/>
        <v>-0.66666666666666663</v>
      </c>
      <c r="I6" s="15" t="str">
        <f t="shared" si="1"/>
        <v xml:space="preserve">Information Security Policy </v>
      </c>
      <c r="J6" s="42">
        <f>COUNTIFS(Questions!$B$29:$B$174,Data!C6,Questions!$F$29:$F$174,1)</f>
        <v>19</v>
      </c>
      <c r="K6" s="42">
        <f>COUNTIFS(Questions!$B$29:$B$174,Data!C6,Questions!$F$29:$F$174,2)</f>
        <v>0</v>
      </c>
      <c r="L6" s="42">
        <f>COUNTIFS(Questions!$B$29:$B$174,Data!C6,Questions!$F$29:$F$174,3)</f>
        <v>0</v>
      </c>
      <c r="M6" s="42">
        <f>COUNTIFS(Questions!$B$29:$B$174,Data!C6,Questions!$F$29:$F$174,4)</f>
        <v>0</v>
      </c>
      <c r="N6" s="42">
        <f>COUNTIFS(Questions!$B$29:$B$174,Data!C6,Questions!$F$29:$F$174,5)</f>
        <v>0</v>
      </c>
      <c r="O6" s="44">
        <f>SUM(J6:N6)</f>
        <v>19</v>
      </c>
    </row>
    <row r="7" spans="2:15" s="38" customFormat="1">
      <c r="B7" s="45">
        <v>5</v>
      </c>
      <c r="C7" s="16" t="s">
        <v>10</v>
      </c>
      <c r="D7" s="42">
        <f>COUNTIF(Questions!B29:B174,"DR/DCP/BCM")</f>
        <v>5</v>
      </c>
      <c r="E7" s="42">
        <f t="shared" si="2"/>
        <v>15</v>
      </c>
      <c r="F7" s="42">
        <f>SUMIF(Questions!B29:B174,Data!C7,Questions!F29:F174)</f>
        <v>5</v>
      </c>
      <c r="G7" s="43">
        <f>(F7-E7)/E7</f>
        <v>-0.66666666666666663</v>
      </c>
      <c r="I7" s="15" t="str">
        <f t="shared" si="1"/>
        <v>DR/DCP/BCM</v>
      </c>
      <c r="J7" s="42">
        <f>COUNTIFS(Questions!$B$29:$B$174,Data!C7,Questions!$F$29:$F$174,1)</f>
        <v>5</v>
      </c>
      <c r="K7" s="42">
        <f>COUNTIFS(Questions!$B$29:$B$174,Data!C7,Questions!$F$29:$F$174,2)</f>
        <v>0</v>
      </c>
      <c r="L7" s="42">
        <f>COUNTIFS(Questions!$B$29:$B$174,Data!C7,Questions!$F$29:$F$174,3)</f>
        <v>0</v>
      </c>
      <c r="M7" s="42">
        <f>COUNTIFS(Questions!$B$29:$B$174,Data!C7,Questions!$F$29:$F$174,4)</f>
        <v>0</v>
      </c>
      <c r="N7" s="42">
        <f>COUNTIFS(Questions!$B$29:$B$174,Data!C7,Questions!$F$29:$F$174,5)</f>
        <v>0</v>
      </c>
      <c r="O7" s="44">
        <f t="shared" ref="O7:O21" si="3">SUM(J7:N7)</f>
        <v>5</v>
      </c>
    </row>
    <row r="8" spans="2:15" s="38" customFormat="1">
      <c r="B8" s="46">
        <v>6</v>
      </c>
      <c r="C8" s="16" t="s">
        <v>15</v>
      </c>
      <c r="D8" s="42">
        <f>COUNTIF(Questions!B29:B174,"Data Privacy")</f>
        <v>6</v>
      </c>
      <c r="E8" s="42">
        <f t="shared" si="2"/>
        <v>18</v>
      </c>
      <c r="F8" s="42">
        <f>SUMIF(Questions!B29:B174,Data!C8,Questions!F29:F174)</f>
        <v>6</v>
      </c>
      <c r="G8" s="43">
        <f t="shared" ref="G8:G9" si="4">(F8-E8)/E8</f>
        <v>-0.66666666666666663</v>
      </c>
      <c r="I8" s="15" t="str">
        <f t="shared" si="1"/>
        <v>Data Privacy</v>
      </c>
      <c r="J8" s="42">
        <f>COUNTIFS(Questions!$B$29:$B$174,Data!C8,Questions!$F$29:$F$174,1)</f>
        <v>6</v>
      </c>
      <c r="K8" s="42">
        <f>COUNTIFS(Questions!$B$29:$B$174,Data!C8,Questions!$F$29:$F$174,2)</f>
        <v>0</v>
      </c>
      <c r="L8" s="42">
        <f>COUNTIFS(Questions!$B$29:$B$174,Data!C8,Questions!$F$29:$F$174,3)</f>
        <v>0</v>
      </c>
      <c r="M8" s="42">
        <f>COUNTIFS(Questions!$B$29:$B$174,Data!C8,Questions!$F$29:$F$174,4)</f>
        <v>0</v>
      </c>
      <c r="N8" s="42">
        <f>COUNTIFS(Questions!$B$29:$B$174,Data!C8,Questions!$F$29:$F$174,5)</f>
        <v>0</v>
      </c>
      <c r="O8" s="44">
        <f t="shared" si="3"/>
        <v>6</v>
      </c>
    </row>
    <row r="9" spans="2:15" s="38" customFormat="1">
      <c r="B9" s="46">
        <v>7</v>
      </c>
      <c r="C9" s="16" t="s">
        <v>16</v>
      </c>
      <c r="D9" s="42">
        <f>COUNTIF(Questions!B29:B174,"Third Party Assurance")</f>
        <v>2</v>
      </c>
      <c r="E9" s="42">
        <f t="shared" si="2"/>
        <v>6</v>
      </c>
      <c r="F9" s="42">
        <f>SUMIF(Questions!B29:B174,Data!C9,Questions!F29:F174)</f>
        <v>2</v>
      </c>
      <c r="G9" s="43">
        <f t="shared" si="4"/>
        <v>-0.66666666666666663</v>
      </c>
      <c r="I9" s="15" t="str">
        <f t="shared" si="1"/>
        <v>Third Party Assurance</v>
      </c>
      <c r="J9" s="42">
        <f>COUNTIFS(Questions!$B$29:$B$174,Data!C9,Questions!$F$29:$F$174,1)</f>
        <v>2</v>
      </c>
      <c r="K9" s="42">
        <f>COUNTIFS(Questions!$B$29:$B$174,Data!C9,Questions!$F$29:$F$174,2)</f>
        <v>0</v>
      </c>
      <c r="L9" s="42">
        <f>COUNTIFS(Questions!$B$29:$B$174,Data!C9,Questions!$F$29:$F$174,3)</f>
        <v>0</v>
      </c>
      <c r="M9" s="42">
        <f>COUNTIFS(Questions!$B$29:$B$174,Data!C9,Questions!$F$29:$F$174,4)</f>
        <v>0</v>
      </c>
      <c r="N9" s="42">
        <f>COUNTIFS(Questions!$B$29:$B$174,Data!C9,Questions!$F$29:$F$174,5)</f>
        <v>0</v>
      </c>
      <c r="O9" s="44">
        <f t="shared" si="3"/>
        <v>2</v>
      </c>
    </row>
    <row r="10" spans="2:15" s="38" customFormat="1">
      <c r="B10" s="41">
        <v>8</v>
      </c>
      <c r="C10" s="16" t="s">
        <v>8</v>
      </c>
      <c r="D10" s="42">
        <f>COUNTIF(Questions!B29:B174,"Cyber Security Hygiene")</f>
        <v>2</v>
      </c>
      <c r="E10" s="42">
        <f t="shared" si="2"/>
        <v>6</v>
      </c>
      <c r="F10" s="42">
        <f>SUMIF(Questions!B29:B174,Data!C10,Questions!F29:F174)</f>
        <v>2</v>
      </c>
      <c r="G10" s="43">
        <f t="shared" ref="G10:G21" si="5">(F10-E10)/E10</f>
        <v>-0.66666666666666663</v>
      </c>
      <c r="I10" s="15" t="str">
        <f t="shared" si="1"/>
        <v>Cyber Security Hygiene</v>
      </c>
      <c r="J10" s="42">
        <f>COUNTIFS(Questions!$B$29:$B$174,Data!C10,Questions!$F$29:$F$174,1)</f>
        <v>2</v>
      </c>
      <c r="K10" s="42">
        <f>COUNTIFS(Questions!$B$29:$B$174,Data!C10,Questions!$F$29:$F$174,2)</f>
        <v>0</v>
      </c>
      <c r="L10" s="42">
        <f>COUNTIFS(Questions!$B$29:$B$174,Data!C10,Questions!$F$29:$F$174,3)</f>
        <v>0</v>
      </c>
      <c r="M10" s="42">
        <f>COUNTIFS(Questions!$B$29:$B$174,Data!C10,Questions!$F$29:$F$174,4)</f>
        <v>0</v>
      </c>
      <c r="N10" s="42">
        <f>COUNTIFS(Questions!$B$29:$B$174,Data!C10,Questions!$F$29:$F$174,5)</f>
        <v>0</v>
      </c>
      <c r="O10" s="44">
        <f t="shared" si="3"/>
        <v>2</v>
      </c>
    </row>
    <row r="11" spans="2:15" s="38" customFormat="1" ht="25.5">
      <c r="B11" s="45">
        <v>9</v>
      </c>
      <c r="C11" s="16" t="s">
        <v>36</v>
      </c>
      <c r="D11" s="42">
        <f>COUNTIF(Questions!B29:B174,"Secure Acquisition, Development &amp; Software Maintenance Secure (SDLC) ")</f>
        <v>3</v>
      </c>
      <c r="E11" s="42">
        <f t="shared" si="2"/>
        <v>9</v>
      </c>
      <c r="F11" s="42">
        <f>SUMIF(Questions!B29:B174,Data!C11,Questions!F29:F174)</f>
        <v>3</v>
      </c>
      <c r="G11" s="43">
        <f t="shared" si="5"/>
        <v>-0.66666666666666663</v>
      </c>
      <c r="I11" s="15" t="str">
        <f t="shared" si="1"/>
        <v xml:space="preserve">Secure Acquisition, Development &amp; Software Maintenance Secure (SDLC) </v>
      </c>
      <c r="J11" s="42">
        <f>COUNTIFS(Questions!$B$29:$B$174,Data!C11,Questions!$F$29:$F$174,1)</f>
        <v>3</v>
      </c>
      <c r="K11" s="42">
        <f>COUNTIFS(Questions!$B$29:$B$174,Data!C11,Questions!$F$29:$F$174,2)</f>
        <v>0</v>
      </c>
      <c r="L11" s="42">
        <f>COUNTIFS(Questions!$B$29:$B$174,Data!C11,Questions!$F$29:$F$174,3)</f>
        <v>0</v>
      </c>
      <c r="M11" s="42">
        <f>COUNTIFS(Questions!$B$29:$B$174,Data!C11,Questions!$F$29:$F$174,4)</f>
        <v>0</v>
      </c>
      <c r="N11" s="42">
        <f>COUNTIFS(Questions!$B$29:$B$174,Data!C11,Questions!$F$29:$F$174,5)</f>
        <v>0</v>
      </c>
      <c r="O11" s="44">
        <f t="shared" si="3"/>
        <v>3</v>
      </c>
    </row>
    <row r="12" spans="2:15" s="38" customFormat="1">
      <c r="B12" s="45">
        <v>10</v>
      </c>
      <c r="C12" s="16" t="s">
        <v>1</v>
      </c>
      <c r="D12" s="42">
        <f>COUNTIF(Questions!B29:B174,"Information Security Organisational Governance")</f>
        <v>7</v>
      </c>
      <c r="E12" s="42">
        <f t="shared" si="2"/>
        <v>21</v>
      </c>
      <c r="F12" s="42">
        <f>SUMIF(Questions!B29:B174,Data!C12,Questions!F29:F174)</f>
        <v>7</v>
      </c>
      <c r="G12" s="43">
        <f t="shared" si="5"/>
        <v>-0.66666666666666663</v>
      </c>
      <c r="I12" s="15" t="str">
        <f t="shared" si="1"/>
        <v>Information Security Organisational Governance</v>
      </c>
      <c r="J12" s="42">
        <f>COUNTIFS(Questions!$B$29:$B$174,Data!C12,Questions!$F$29:$F$174,1)</f>
        <v>7</v>
      </c>
      <c r="K12" s="42">
        <f>COUNTIFS(Questions!$B$29:$B$174,Data!C12,Questions!$F$29:$F$174,2)</f>
        <v>0</v>
      </c>
      <c r="L12" s="42">
        <f>COUNTIFS(Questions!$B$29:$B$174,Data!C12,Questions!$F$29:$F$174,3)</f>
        <v>0</v>
      </c>
      <c r="M12" s="42">
        <f>COUNTIFS(Questions!$B$29:$B$174,Data!C12,Questions!$F$29:$F$174,4)</f>
        <v>0</v>
      </c>
      <c r="N12" s="42">
        <f>COUNTIFS(Questions!$B$29:$B$174,Data!C12,Questions!$F$29:$F$174,5)</f>
        <v>0</v>
      </c>
      <c r="O12" s="44">
        <f t="shared" si="3"/>
        <v>7</v>
      </c>
    </row>
    <row r="13" spans="2:15" s="38" customFormat="1">
      <c r="B13" s="46">
        <v>11</v>
      </c>
      <c r="C13" s="16" t="s">
        <v>45</v>
      </c>
      <c r="D13" s="42">
        <f>COUNTIF(Questions!B29:B174,"Cloud Security Assurance")</f>
        <v>9</v>
      </c>
      <c r="E13" s="42">
        <f t="shared" si="2"/>
        <v>27</v>
      </c>
      <c r="F13" s="42">
        <f>SUMIF(Questions!B29:B174,Data!C13,Questions!F29:F174)</f>
        <v>9</v>
      </c>
      <c r="G13" s="43">
        <f t="shared" si="5"/>
        <v>-0.66666666666666663</v>
      </c>
      <c r="I13" s="15" t="str">
        <f t="shared" si="1"/>
        <v>Cloud Security Assurance</v>
      </c>
      <c r="J13" s="42">
        <f>COUNTIFS(Questions!$B$29:$B$174,Data!C13,Questions!$F$29:$F$174,1)</f>
        <v>9</v>
      </c>
      <c r="K13" s="42">
        <f>COUNTIFS(Questions!$B$29:$B$174,Data!C13,Questions!$F$29:$F$174,2)</f>
        <v>0</v>
      </c>
      <c r="L13" s="42">
        <f>COUNTIFS(Questions!$B$29:$B$174,Data!C13,Questions!$F$29:$F$174,3)</f>
        <v>0</v>
      </c>
      <c r="M13" s="42">
        <f>COUNTIFS(Questions!$B$29:$B$174,Data!C13,Questions!$F$29:$F$174,4)</f>
        <v>0</v>
      </c>
      <c r="N13" s="42">
        <f>COUNTIFS(Questions!$B$29:$B$174,Data!C13,Questions!$F$29:$F$174,5)</f>
        <v>0</v>
      </c>
      <c r="O13" s="44">
        <f t="shared" si="3"/>
        <v>9</v>
      </c>
    </row>
    <row r="14" spans="2:15" s="38" customFormat="1">
      <c r="B14" s="45">
        <v>12</v>
      </c>
      <c r="C14" s="16" t="s">
        <v>12</v>
      </c>
      <c r="D14" s="42">
        <f>COUNTIF(Questions!B29:B174,"GDPR Compliance")</f>
        <v>12</v>
      </c>
      <c r="E14" s="42">
        <f t="shared" si="2"/>
        <v>36</v>
      </c>
      <c r="F14" s="42">
        <f>SUMIF(Questions!B29:B174,Data!C14,Questions!F29:F174)</f>
        <v>12</v>
      </c>
      <c r="G14" s="43">
        <f t="shared" si="5"/>
        <v>-0.66666666666666663</v>
      </c>
      <c r="I14" s="15" t="str">
        <f t="shared" si="1"/>
        <v>GDPR Compliance</v>
      </c>
      <c r="J14" s="42">
        <f>COUNTIFS(Questions!$B$29:$B$174,Data!C14,Questions!$F$29:$F$174,1)</f>
        <v>12</v>
      </c>
      <c r="K14" s="42">
        <f>COUNTIFS(Questions!$B$29:$B$174,Data!C14,Questions!$F$29:$F$174,2)</f>
        <v>0</v>
      </c>
      <c r="L14" s="42">
        <f>COUNTIFS(Questions!$B$29:$B$174,Data!C14,Questions!$F$29:$F$174,3)</f>
        <v>0</v>
      </c>
      <c r="M14" s="42">
        <f>COUNTIFS(Questions!$B$29:$B$174,Data!C14,Questions!$F$29:$F$174,4)</f>
        <v>0</v>
      </c>
      <c r="N14" s="42">
        <f>COUNTIFS(Questions!$B$29:$B$174,Data!C14,Questions!$F$29:$F$174,5)</f>
        <v>0</v>
      </c>
      <c r="O14" s="44">
        <f t="shared" si="3"/>
        <v>12</v>
      </c>
    </row>
    <row r="15" spans="2:15" s="38" customFormat="1">
      <c r="B15" s="45">
        <v>13</v>
      </c>
      <c r="C15" s="16" t="s">
        <v>6</v>
      </c>
      <c r="D15" s="42">
        <f>COUNTIF(Questions!B29:B174,"Patch Management &amp; Vulnerability Management ")</f>
        <v>6</v>
      </c>
      <c r="E15" s="42">
        <f t="shared" si="2"/>
        <v>18</v>
      </c>
      <c r="F15" s="42">
        <f>SUMIF(Questions!B29:B174,Data!C15,Questions!F29:F174)</f>
        <v>6</v>
      </c>
      <c r="G15" s="43">
        <f t="shared" si="5"/>
        <v>-0.66666666666666663</v>
      </c>
      <c r="I15" s="15" t="str">
        <f t="shared" si="1"/>
        <v xml:space="preserve">Patch Management &amp; Vulnerability Management </v>
      </c>
      <c r="J15" s="42">
        <f>COUNTIFS(Questions!$B$29:$B$174,Data!C15,Questions!$F$29:$F$174,1)</f>
        <v>6</v>
      </c>
      <c r="K15" s="42">
        <f>COUNTIFS(Questions!$B$29:$B$174,Data!C15,Questions!$F$29:$F$174,2)</f>
        <v>0</v>
      </c>
      <c r="L15" s="42">
        <f>COUNTIFS(Questions!$B$29:$B$174,Data!C15,Questions!$F$29:$F$174,3)</f>
        <v>0</v>
      </c>
      <c r="M15" s="42">
        <f>COUNTIFS(Questions!$B$29:$B$174,Data!C15,Questions!$F$29:$F$174,4)</f>
        <v>0</v>
      </c>
      <c r="N15" s="42">
        <f>COUNTIFS(Questions!$B$29:$B$174,Data!C15,Questions!$F$29:$F$174,5)</f>
        <v>0</v>
      </c>
      <c r="O15" s="44">
        <f t="shared" si="3"/>
        <v>6</v>
      </c>
    </row>
    <row r="16" spans="2:15" s="38" customFormat="1">
      <c r="B16" s="41">
        <v>14</v>
      </c>
      <c r="C16" s="16" t="s">
        <v>3</v>
      </c>
      <c r="D16" s="42">
        <f>COUNTIF(Questions!B29:B174,"Security Violation &amp; Discipline")</f>
        <v>4</v>
      </c>
      <c r="E16" s="42">
        <f t="shared" si="2"/>
        <v>12</v>
      </c>
      <c r="F16" s="42">
        <f>SUMIF(Questions!B29:B174,Data!C16,Questions!F29:F174)</f>
        <v>4</v>
      </c>
      <c r="G16" s="43">
        <f t="shared" si="5"/>
        <v>-0.66666666666666663</v>
      </c>
      <c r="I16" s="15" t="str">
        <f t="shared" si="1"/>
        <v>Security Violation &amp; Discipline</v>
      </c>
      <c r="J16" s="42">
        <f>COUNTIFS(Questions!$B$29:$B$174,Data!C16,Questions!$F$29:$F$174,1)</f>
        <v>4</v>
      </c>
      <c r="K16" s="42">
        <f>COUNTIFS(Questions!$B$29:$B$174,Data!C16,Questions!$F$29:$F$174,2)</f>
        <v>0</v>
      </c>
      <c r="L16" s="42">
        <f>COUNTIFS(Questions!$B$29:$B$174,Data!C16,Questions!$F$29:$F$174,3)</f>
        <v>0</v>
      </c>
      <c r="M16" s="42">
        <f>COUNTIFS(Questions!$B$29:$B$174,Data!C16,Questions!$F$29:$F$174,4)</f>
        <v>0</v>
      </c>
      <c r="N16" s="42">
        <f>COUNTIFS(Questions!$B$29:$B$174,Data!C16,Questions!$F$29:$F$174,5)</f>
        <v>0</v>
      </c>
      <c r="O16" s="44">
        <f t="shared" si="3"/>
        <v>4</v>
      </c>
    </row>
    <row r="17" spans="2:15" s="38" customFormat="1">
      <c r="B17" s="41">
        <v>15</v>
      </c>
      <c r="C17" s="16" t="s">
        <v>5</v>
      </c>
      <c r="D17" s="42">
        <f>COUNTIF(Questions!B29:B174,"Remote Access Management ")</f>
        <v>4</v>
      </c>
      <c r="E17" s="42">
        <f t="shared" si="2"/>
        <v>12</v>
      </c>
      <c r="F17" s="42">
        <f>SUMIF(Questions!B29:B174,Data!C17,Questions!F29:F174)</f>
        <v>4</v>
      </c>
      <c r="G17" s="43">
        <f t="shared" si="5"/>
        <v>-0.66666666666666663</v>
      </c>
      <c r="I17" s="15" t="str">
        <f t="shared" si="1"/>
        <v xml:space="preserve">Remote Access Management </v>
      </c>
      <c r="J17" s="42">
        <f>COUNTIFS(Questions!$B$29:$B$174,Data!C17,Questions!$F$29:$F$174,1)</f>
        <v>4</v>
      </c>
      <c r="K17" s="42">
        <f>COUNTIFS(Questions!$B$29:$B$174,Data!C17,Questions!$F$29:$F$174,2)</f>
        <v>0</v>
      </c>
      <c r="L17" s="42">
        <f>COUNTIFS(Questions!$B$29:$B$174,Data!C17,Questions!$F$29:$F$174,3)</f>
        <v>0</v>
      </c>
      <c r="M17" s="42">
        <f>COUNTIFS(Questions!$B$29:$B$174,Data!C17,Questions!$F$29:$F$174,4)</f>
        <v>0</v>
      </c>
      <c r="N17" s="42">
        <f>COUNTIFS(Questions!$B$29:$B$174,Data!C17,Questions!$F$29:$F$174,5)</f>
        <v>0</v>
      </c>
      <c r="O17" s="44">
        <f t="shared" si="3"/>
        <v>4</v>
      </c>
    </row>
    <row r="18" spans="2:15" s="38" customFormat="1">
      <c r="B18" s="46">
        <v>16</v>
      </c>
      <c r="C18" s="16" t="s">
        <v>7</v>
      </c>
      <c r="D18" s="42">
        <f>COUNTIF(Questions!B29:B174,"Data Deletion &amp; Destruction")</f>
        <v>1</v>
      </c>
      <c r="E18" s="42">
        <f t="shared" si="2"/>
        <v>3</v>
      </c>
      <c r="F18" s="42">
        <f>SUMIF(Questions!B29:B174,Data!C18,Questions!F29:F174)</f>
        <v>1</v>
      </c>
      <c r="G18" s="43">
        <f t="shared" si="5"/>
        <v>-0.66666666666666663</v>
      </c>
      <c r="I18" s="15" t="str">
        <f t="shared" si="1"/>
        <v>Data Deletion &amp; Destruction</v>
      </c>
      <c r="J18" s="42">
        <f>COUNTIFS(Questions!$B$29:$B$174,Data!C18,Questions!$F$29:$F$174,1)</f>
        <v>1</v>
      </c>
      <c r="K18" s="42">
        <f>COUNTIFS(Questions!$B$29:$B$174,Data!C18,Questions!$F$29:$F$174,2)</f>
        <v>0</v>
      </c>
      <c r="L18" s="42">
        <f>COUNTIFS(Questions!$B$29:$B$174,Data!C18,Questions!$F$29:$F$174,3)</f>
        <v>0</v>
      </c>
      <c r="M18" s="42">
        <f>COUNTIFS(Questions!$B$29:$B$174,Data!C18,Questions!$F$29:$F$174,4)</f>
        <v>0</v>
      </c>
      <c r="N18" s="42">
        <f>COUNTIFS(Questions!$B$29:$B$174,Data!C18,Questions!$F$29:$F$174,5)</f>
        <v>0</v>
      </c>
      <c r="O18" s="44">
        <f t="shared" si="3"/>
        <v>1</v>
      </c>
    </row>
    <row r="19" spans="2:15" s="38" customFormat="1" ht="25.5">
      <c r="B19" s="41">
        <v>17</v>
      </c>
      <c r="C19" s="16" t="s">
        <v>46</v>
      </c>
      <c r="D19" s="42">
        <f>COUNTIF(Questions!B29:B174,"Encryption, Authentication, Authorisation, Auditability and PAM")</f>
        <v>26</v>
      </c>
      <c r="E19" s="42">
        <f t="shared" si="2"/>
        <v>78</v>
      </c>
      <c r="F19" s="42">
        <f>SUMIF(Questions!B29:B174,Data!C19,Questions!F29:F174)</f>
        <v>26</v>
      </c>
      <c r="G19" s="43">
        <f t="shared" si="5"/>
        <v>-0.66666666666666663</v>
      </c>
      <c r="I19" s="15" t="str">
        <f t="shared" si="1"/>
        <v>Encryption, Authentication, Authorisation, Auditability and PAM</v>
      </c>
      <c r="J19" s="42">
        <f>COUNTIFS(Questions!$B$29:$B$174,Data!C19,Questions!$F$29:$F$174,1)</f>
        <v>26</v>
      </c>
      <c r="K19" s="42">
        <f>COUNTIFS(Questions!$B$29:$B$174,Data!C19,Questions!$F$29:$F$174,2)</f>
        <v>0</v>
      </c>
      <c r="L19" s="42">
        <f>COUNTIFS(Questions!$B$29:$B$174,Data!C19,Questions!$F$29:$F$174,3)</f>
        <v>0</v>
      </c>
      <c r="M19" s="42">
        <f>COUNTIFS(Questions!$B$29:$B$174,Data!C19,Questions!$F$29:$F$174,4)</f>
        <v>0</v>
      </c>
      <c r="N19" s="42">
        <f>COUNTIFS(Questions!$B$29:$B$174,Data!C19,Questions!$F$29:$F$174,5)</f>
        <v>0</v>
      </c>
      <c r="O19" s="44">
        <f t="shared" si="3"/>
        <v>26</v>
      </c>
    </row>
    <row r="20" spans="2:15" s="38" customFormat="1">
      <c r="B20" s="41">
        <v>18</v>
      </c>
      <c r="C20" s="16" t="s">
        <v>20</v>
      </c>
      <c r="D20" s="42">
        <f>COUNTIF(Questions!B29:B174,"Physical Security")</f>
        <v>4</v>
      </c>
      <c r="E20" s="42">
        <f t="shared" si="2"/>
        <v>12</v>
      </c>
      <c r="F20" s="42">
        <f>SUMIF(Questions!B29:B174,Data!C20,Questions!F29:F174)</f>
        <v>4</v>
      </c>
      <c r="G20" s="43">
        <f t="shared" si="5"/>
        <v>-0.66666666666666663</v>
      </c>
      <c r="I20" s="15" t="str">
        <f t="shared" si="1"/>
        <v>Physical Security</v>
      </c>
      <c r="J20" s="42">
        <f>COUNTIFS(Questions!$B$29:$B$174,Data!C20,Questions!$F$29:$F$174,1)</f>
        <v>4</v>
      </c>
      <c r="K20" s="42">
        <f>COUNTIFS(Questions!$B$29:$B$174,Data!C20,Questions!$F$29:$F$174,2)</f>
        <v>0</v>
      </c>
      <c r="L20" s="42">
        <f>COUNTIFS(Questions!$B$29:$B$174,Data!C20,Questions!$F$29:$F$174,3)</f>
        <v>0</v>
      </c>
      <c r="M20" s="42">
        <f>COUNTIFS(Questions!$B$29:$B$174,Data!C20,Questions!$F$29:$F$174,4)</f>
        <v>0</v>
      </c>
      <c r="N20" s="42">
        <f>COUNTIFS(Questions!$B$29:$B$174,Data!C20,Questions!$F$29:$F$174,5)</f>
        <v>0</v>
      </c>
      <c r="O20" s="44">
        <f t="shared" si="3"/>
        <v>4</v>
      </c>
    </row>
    <row r="21" spans="2:15" s="38" customFormat="1">
      <c r="B21" s="45">
        <v>19</v>
      </c>
      <c r="C21" s="16" t="s">
        <v>11</v>
      </c>
      <c r="D21" s="42">
        <f>COUNTIF(Questions!B29:B174,"Data Protection Assurance ")</f>
        <v>12</v>
      </c>
      <c r="E21" s="42">
        <f t="shared" si="2"/>
        <v>36</v>
      </c>
      <c r="F21" s="42">
        <f>SUMIF(Questions!B29:B174,Data!C21,Questions!F29:F174)</f>
        <v>12</v>
      </c>
      <c r="G21" s="43">
        <f t="shared" si="5"/>
        <v>-0.66666666666666663</v>
      </c>
      <c r="I21" s="15" t="str">
        <f t="shared" si="1"/>
        <v xml:space="preserve">Data Protection Assurance </v>
      </c>
      <c r="J21" s="42">
        <f>COUNTIFS(Questions!$B$29:$B$174,Data!C21,Questions!$F$29:$F$174,1)</f>
        <v>12</v>
      </c>
      <c r="K21" s="42">
        <f>COUNTIFS(Questions!$B$29:$B$174,Data!C21,Questions!$F$29:$F$174,2)</f>
        <v>0</v>
      </c>
      <c r="L21" s="42">
        <f>COUNTIFS(Questions!$B$29:$B$174,Data!C21,Questions!$F$29:$F$174,3)</f>
        <v>0</v>
      </c>
      <c r="M21" s="42">
        <f>COUNTIFS(Questions!$B$29:$B$174,Data!C21,Questions!$F$29:$F$174,4)</f>
        <v>0</v>
      </c>
      <c r="N21" s="42">
        <f>COUNTIFS(Questions!$B$29:$B$174,Data!C21,Questions!$F$29:$F$174,5)</f>
        <v>0</v>
      </c>
      <c r="O21" s="44">
        <f t="shared" si="3"/>
        <v>12</v>
      </c>
    </row>
    <row r="22" spans="2:15" s="38" customFormat="1">
      <c r="B22" s="46"/>
      <c r="C22" s="42"/>
      <c r="D22" s="42"/>
      <c r="E22" s="42"/>
      <c r="F22" s="42"/>
      <c r="G22" s="44"/>
      <c r="I22" s="46"/>
      <c r="J22" s="42"/>
      <c r="K22" s="42"/>
      <c r="L22" s="42"/>
      <c r="M22" s="42"/>
      <c r="N22" s="42"/>
      <c r="O22" s="44"/>
    </row>
    <row r="23" spans="2:15" s="38" customFormat="1" ht="13.5" thickBot="1">
      <c r="B23" s="47"/>
      <c r="C23" s="17" t="s">
        <v>21</v>
      </c>
      <c r="D23" s="48">
        <f>SUM(D3:D21)</f>
        <v>141</v>
      </c>
      <c r="E23" s="48"/>
      <c r="F23" s="48">
        <f>SUM(F3:F21)</f>
        <v>141</v>
      </c>
      <c r="G23" s="49"/>
      <c r="I23" s="47"/>
      <c r="J23" s="50"/>
      <c r="K23" s="50"/>
      <c r="L23" s="50"/>
      <c r="M23" s="50"/>
      <c r="N23" s="50"/>
      <c r="O23" s="49">
        <f>SUM(O3:O21)</f>
        <v>141</v>
      </c>
    </row>
    <row r="25" spans="2:15" ht="13.5" thickBot="1"/>
    <row r="26" spans="2:15" ht="26.25" thickBot="1">
      <c r="C26" s="30" t="s">
        <v>26</v>
      </c>
      <c r="D26" s="26" t="str">
        <f t="shared" ref="D26:F27" si="6">D2</f>
        <v>Number of questions</v>
      </c>
      <c r="E26" s="26" t="str">
        <f t="shared" si="6"/>
        <v>Meet requirement</v>
      </c>
      <c r="F26" s="27" t="str">
        <f t="shared" si="6"/>
        <v>Actual score</v>
      </c>
    </row>
    <row r="27" spans="2:15" s="38" customFormat="1">
      <c r="C27" s="51" t="str">
        <f>C3</f>
        <v>Risk Management</v>
      </c>
      <c r="D27" s="36">
        <f t="shared" si="6"/>
        <v>2</v>
      </c>
      <c r="E27" s="36">
        <f t="shared" si="6"/>
        <v>6</v>
      </c>
      <c r="F27" s="52">
        <f t="shared" si="6"/>
        <v>2</v>
      </c>
    </row>
    <row r="28" spans="2:15" s="38" customFormat="1">
      <c r="C28" s="46" t="str">
        <f>C5</f>
        <v>Incident Response Plan (IRP)</v>
      </c>
      <c r="D28" s="42">
        <f>D5</f>
        <v>14</v>
      </c>
      <c r="E28" s="42">
        <f>E5</f>
        <v>42</v>
      </c>
      <c r="F28" s="44">
        <f>F5</f>
        <v>14</v>
      </c>
    </row>
    <row r="29" spans="2:15" s="38" customFormat="1">
      <c r="C29" s="46" t="str">
        <f>C7</f>
        <v>DR/DCP/BCM</v>
      </c>
      <c r="D29" s="42">
        <f>D7</f>
        <v>5</v>
      </c>
      <c r="E29" s="42">
        <f>E7</f>
        <v>15</v>
      </c>
      <c r="F29" s="44">
        <f>F7</f>
        <v>5</v>
      </c>
    </row>
    <row r="30" spans="2:15" s="38" customFormat="1" ht="25.5">
      <c r="C30" s="55" t="str">
        <f t="shared" ref="C30:F31" si="7">C11</f>
        <v xml:space="preserve">Secure Acquisition, Development &amp; Software Maintenance Secure (SDLC) </v>
      </c>
      <c r="D30" s="42">
        <f t="shared" si="7"/>
        <v>3</v>
      </c>
      <c r="E30" s="42">
        <f t="shared" si="7"/>
        <v>9</v>
      </c>
      <c r="F30" s="44">
        <f t="shared" si="7"/>
        <v>3</v>
      </c>
    </row>
    <row r="31" spans="2:15" s="38" customFormat="1">
      <c r="C31" s="46" t="str">
        <f t="shared" si="7"/>
        <v>Information Security Organisational Governance</v>
      </c>
      <c r="D31" s="42">
        <f t="shared" si="7"/>
        <v>7</v>
      </c>
      <c r="E31" s="42">
        <f t="shared" si="7"/>
        <v>21</v>
      </c>
      <c r="F31" s="44">
        <f t="shared" si="7"/>
        <v>7</v>
      </c>
    </row>
    <row r="32" spans="2:15" s="38" customFormat="1">
      <c r="C32" s="46" t="str">
        <f t="shared" ref="C32:F33" si="8">C14</f>
        <v>GDPR Compliance</v>
      </c>
      <c r="D32" s="42">
        <f t="shared" si="8"/>
        <v>12</v>
      </c>
      <c r="E32" s="42">
        <f t="shared" si="8"/>
        <v>36</v>
      </c>
      <c r="F32" s="44">
        <f t="shared" si="8"/>
        <v>12</v>
      </c>
    </row>
    <row r="33" spans="2:9" s="38" customFormat="1">
      <c r="C33" s="46" t="str">
        <f t="shared" si="8"/>
        <v xml:space="preserve">Patch Management &amp; Vulnerability Management </v>
      </c>
      <c r="D33" s="42">
        <f t="shared" si="8"/>
        <v>6</v>
      </c>
      <c r="E33" s="42">
        <f t="shared" si="8"/>
        <v>18</v>
      </c>
      <c r="F33" s="44">
        <f t="shared" si="8"/>
        <v>6</v>
      </c>
    </row>
    <row r="34" spans="2:9" s="38" customFormat="1">
      <c r="C34" s="46" t="str">
        <f>C21</f>
        <v xml:space="preserve">Data Protection Assurance </v>
      </c>
      <c r="D34" s="42">
        <f>D21</f>
        <v>12</v>
      </c>
      <c r="E34" s="42">
        <f>E21</f>
        <v>36</v>
      </c>
      <c r="F34" s="44">
        <f>F21</f>
        <v>12</v>
      </c>
    </row>
    <row r="35" spans="2:9" s="38" customFormat="1" ht="13.5" thickBot="1">
      <c r="C35" s="47" t="s">
        <v>29</v>
      </c>
      <c r="D35" s="50">
        <f>SUM(D4,D6,D8,D9,D10,D13,D16,D17,D18,D19,D20)</f>
        <v>80</v>
      </c>
      <c r="E35" s="50">
        <f>SUM(E4,E6,E8,E9,E10,E13,E16,E17,E18,E19,E20)</f>
        <v>240</v>
      </c>
      <c r="F35" s="49">
        <f>SUM(F4,F6,F8,F9,F10,F13,F16,F17,F18,F19,F20)</f>
        <v>80</v>
      </c>
    </row>
    <row r="37" spans="2:9" ht="13.5" thickBot="1"/>
    <row r="38" spans="2:9" ht="13.5" thickBot="1">
      <c r="B38" s="31" t="s">
        <v>13</v>
      </c>
      <c r="C38" s="32"/>
    </row>
    <row r="39" spans="2:9" s="38" customFormat="1">
      <c r="B39" s="22">
        <v>1</v>
      </c>
      <c r="C39" s="23" t="s">
        <v>17</v>
      </c>
    </row>
    <row r="40" spans="2:9" s="38" customFormat="1">
      <c r="B40" s="18">
        <v>2</v>
      </c>
      <c r="C40" s="19" t="s">
        <v>27</v>
      </c>
    </row>
    <row r="41" spans="2:9" s="38" customFormat="1">
      <c r="B41" s="18">
        <v>3</v>
      </c>
      <c r="C41" s="19" t="s">
        <v>18</v>
      </c>
    </row>
    <row r="42" spans="2:9" s="38" customFormat="1">
      <c r="B42" s="18">
        <v>4</v>
      </c>
      <c r="C42" s="19" t="s">
        <v>19</v>
      </c>
    </row>
    <row r="43" spans="2:9" s="38" customFormat="1" ht="13.5" thickBot="1">
      <c r="B43" s="20">
        <v>5</v>
      </c>
      <c r="C43" s="21" t="s">
        <v>28</v>
      </c>
    </row>
    <row r="45" spans="2:9" ht="13.5" thickBot="1"/>
    <row r="46" spans="2:9" ht="13.5" thickBot="1">
      <c r="C46" s="31" t="s">
        <v>61</v>
      </c>
      <c r="D46" s="118" t="s">
        <v>60</v>
      </c>
      <c r="E46" s="119"/>
      <c r="F46" s="119"/>
      <c r="G46" s="119"/>
      <c r="H46" s="119"/>
      <c r="I46" s="120"/>
    </row>
    <row r="47" spans="2:9" ht="12.75" customHeight="1">
      <c r="C47" s="22" t="s">
        <v>52</v>
      </c>
      <c r="D47" s="121" t="s">
        <v>56</v>
      </c>
      <c r="E47" s="122"/>
      <c r="F47" s="122"/>
      <c r="G47" s="122"/>
      <c r="H47" s="122"/>
      <c r="I47" s="123"/>
    </row>
    <row r="48" spans="2:9" ht="12.75" customHeight="1">
      <c r="C48" s="18" t="s">
        <v>53</v>
      </c>
      <c r="D48" s="124" t="s">
        <v>57</v>
      </c>
      <c r="E48" s="125"/>
      <c r="F48" s="125"/>
      <c r="G48" s="125"/>
      <c r="H48" s="125"/>
      <c r="I48" s="126"/>
    </row>
    <row r="49" spans="3:11" ht="66.75" customHeight="1">
      <c r="C49" s="18" t="s">
        <v>54</v>
      </c>
      <c r="D49" s="124" t="s">
        <v>58</v>
      </c>
      <c r="E49" s="125"/>
      <c r="F49" s="125"/>
      <c r="G49" s="125"/>
      <c r="H49" s="125"/>
      <c r="I49" s="126"/>
    </row>
    <row r="50" spans="3:11" ht="91.5" customHeight="1" thickBot="1">
      <c r="C50" s="20" t="s">
        <v>55</v>
      </c>
      <c r="D50" s="127" t="s">
        <v>59</v>
      </c>
      <c r="E50" s="128"/>
      <c r="F50" s="128"/>
      <c r="G50" s="128"/>
      <c r="H50" s="128"/>
      <c r="I50" s="129"/>
    </row>
    <row r="52" spans="3:11" ht="13.5" thickBot="1"/>
    <row r="53" spans="3:11" ht="13.5" thickBot="1">
      <c r="C53" s="56" t="s">
        <v>68</v>
      </c>
      <c r="D53" s="133" t="s">
        <v>69</v>
      </c>
      <c r="E53" s="119"/>
      <c r="F53" s="119"/>
      <c r="G53" s="119"/>
      <c r="H53" s="119"/>
      <c r="I53" s="119"/>
      <c r="J53" s="119"/>
      <c r="K53" s="120"/>
    </row>
    <row r="54" spans="3:11" ht="12.75" customHeight="1">
      <c r="C54" s="57" t="s">
        <v>65</v>
      </c>
      <c r="D54" s="134" t="s">
        <v>72</v>
      </c>
      <c r="E54" s="135"/>
      <c r="F54" s="135"/>
      <c r="G54" s="135"/>
      <c r="H54" s="135"/>
      <c r="I54" s="135"/>
      <c r="J54" s="135"/>
      <c r="K54" s="136"/>
    </row>
    <row r="55" spans="3:11" ht="12.75" customHeight="1">
      <c r="C55" s="58" t="s">
        <v>66</v>
      </c>
      <c r="D55" s="137" t="s">
        <v>74</v>
      </c>
      <c r="E55" s="138"/>
      <c r="F55" s="138"/>
      <c r="G55" s="138"/>
      <c r="H55" s="138"/>
      <c r="I55" s="138"/>
      <c r="J55" s="138"/>
      <c r="K55" s="139"/>
    </row>
    <row r="56" spans="3:11" ht="12.75" customHeight="1">
      <c r="C56" s="58" t="s">
        <v>67</v>
      </c>
      <c r="D56" s="137" t="s">
        <v>75</v>
      </c>
      <c r="E56" s="138"/>
      <c r="F56" s="138"/>
      <c r="G56" s="138"/>
      <c r="H56" s="138"/>
      <c r="I56" s="138"/>
      <c r="J56" s="138"/>
      <c r="K56" s="139"/>
    </row>
    <row r="57" spans="3:11" ht="13.5" customHeight="1" thickBot="1">
      <c r="C57" s="59" t="s">
        <v>71</v>
      </c>
      <c r="D57" s="130" t="s">
        <v>70</v>
      </c>
      <c r="E57" s="131"/>
      <c r="F57" s="131"/>
      <c r="G57" s="131"/>
      <c r="H57" s="131"/>
      <c r="I57" s="131"/>
      <c r="J57" s="131"/>
      <c r="K57" s="132"/>
    </row>
  </sheetData>
  <sheetProtection algorithmName="SHA-512" hashValue="wAYjST4GeASSmsVpsHL+AP9uHn07Rr6zmbv4GdZPaozjqxwKJyANXD6agKx4RRBp9eS88F+/7agmdv7Nu4aHIA==" saltValue="t8rx6e9NxJShlhSftzKaRQ==" spinCount="100000" sheet="1" objects="1" scenarios="1"/>
  <mergeCells count="10">
    <mergeCell ref="D57:K57"/>
    <mergeCell ref="D53:K53"/>
    <mergeCell ref="D54:K54"/>
    <mergeCell ref="D55:K55"/>
    <mergeCell ref="D56:K56"/>
    <mergeCell ref="D46:I46"/>
    <mergeCell ref="D47:I47"/>
    <mergeCell ref="D48:I48"/>
    <mergeCell ref="D49:I49"/>
    <mergeCell ref="D50:I50"/>
  </mergeCells>
  <pageMargins left="0.23622047244094491" right="0.23622047244094491" top="0.74803149606299213" bottom="0.74803149606299213" header="0.31496062992125984" footer="0.31496062992125984"/>
  <pageSetup paperSize="9" scale="53" orientation="landscape" r:id="rId1"/>
  <headerFooter>
    <oddHeader>&amp;L&amp;"Arial,Bold"&amp;16&amp;G&amp;R&amp;"Arial,Bold"&amp;16Strictly Confidential (When answers are included)</oddHeader>
    <oddFooter>&amp;L&amp;F
Printed &amp;D &amp;T</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
  <sheetViews>
    <sheetView showGridLines="0" zoomScale="80" zoomScaleNormal="80" workbookViewId="0">
      <selection activeCell="B1" sqref="B1"/>
    </sheetView>
  </sheetViews>
  <sheetFormatPr defaultColWidth="8.7109375" defaultRowHeight="12.75"/>
  <cols>
    <col min="1" max="16384" width="8.7109375" style="8"/>
  </cols>
  <sheetData/>
  <sheetProtection algorithmName="SHA-512" hashValue="LIY+IWsKjQIcaNXU/fSJUae92oigpGpHO7vxTZpgS8gDwhYnO3ez9HxhSjS5eegNKjhkHoSt34tA7ic9FZmqaw==" saltValue="sbrpDLtzm2eEQ2t5j8cI3w==" spinCount="100000" sheet="1" objects="1" scenarios="1"/>
  <pageMargins left="0.23622047244094491" right="0.23622047244094491" top="0.74803149606299213" bottom="0.74803149606299213" header="0.31496062992125984" footer="0.31496062992125984"/>
  <pageSetup paperSize="9" scale="62" orientation="landscape" r:id="rId1"/>
  <headerFooter>
    <oddHeader>&amp;L&amp;"Arial,Bold"&amp;16&amp;G&amp;R&amp;"Arial,Bold"&amp;16Strictly Confidential (When answers are included)</oddHeader>
    <oddFooter>&amp;L&amp;F
Printed &amp;D &amp;T</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AF8E7-A70D-46E6-BA86-B5E4128C328F}">
  <sheetPr>
    <pageSetUpPr fitToPage="1"/>
  </sheetPr>
  <dimension ref="B2:S90"/>
  <sheetViews>
    <sheetView showGridLines="0" workbookViewId="0">
      <selection activeCell="B1" sqref="B1"/>
    </sheetView>
  </sheetViews>
  <sheetFormatPr defaultRowHeight="12.75"/>
  <cols>
    <col min="1" max="1" width="3.7109375" customWidth="1"/>
  </cols>
  <sheetData>
    <row r="2" spans="2:19" ht="23.25">
      <c r="B2" s="10" t="s">
        <v>64</v>
      </c>
    </row>
    <row r="3" spans="2:19" ht="23.25">
      <c r="B3" s="10"/>
    </row>
    <row r="4" spans="2:19" ht="23.25">
      <c r="B4" s="33"/>
    </row>
    <row r="5" spans="2:19" ht="18.75">
      <c r="B5" s="34"/>
    </row>
    <row r="6" spans="2:19" ht="18.75">
      <c r="B6" s="34"/>
    </row>
    <row r="7" spans="2:19" ht="23.25">
      <c r="B7" s="10"/>
    </row>
    <row r="8" spans="2:19" ht="24" thickBot="1">
      <c r="B8" s="10"/>
    </row>
    <row r="9" spans="2:19" ht="19.5" thickTop="1">
      <c r="B9" s="159" t="s">
        <v>49</v>
      </c>
      <c r="C9" s="160"/>
      <c r="D9" s="152"/>
      <c r="E9" s="152"/>
      <c r="F9" s="152"/>
      <c r="G9" s="152"/>
      <c r="H9" s="152"/>
      <c r="I9" s="152"/>
      <c r="J9" s="152"/>
      <c r="K9" s="152"/>
      <c r="L9" s="152"/>
      <c r="M9" s="152"/>
      <c r="N9" s="152"/>
      <c r="O9" s="152"/>
      <c r="P9" s="152"/>
      <c r="Q9" s="152"/>
      <c r="R9" s="152"/>
      <c r="S9" s="153"/>
    </row>
    <row r="10" spans="2:19" ht="18.75">
      <c r="B10" s="161" t="s">
        <v>51</v>
      </c>
      <c r="C10" s="162"/>
      <c r="D10" s="157"/>
      <c r="E10" s="157"/>
      <c r="F10" s="157"/>
      <c r="G10" s="157"/>
      <c r="H10" s="157"/>
      <c r="I10" s="157"/>
      <c r="J10" s="157"/>
      <c r="K10" s="157"/>
      <c r="L10" s="157"/>
      <c r="M10" s="157"/>
      <c r="N10" s="157"/>
      <c r="O10" s="157"/>
      <c r="P10" s="157"/>
      <c r="Q10" s="157"/>
      <c r="R10" s="157"/>
      <c r="S10" s="158"/>
    </row>
    <row r="11" spans="2:19" ht="19.5" thickBot="1">
      <c r="B11" s="163" t="s">
        <v>63</v>
      </c>
      <c r="C11" s="164"/>
      <c r="D11" s="154"/>
      <c r="E11" s="154"/>
      <c r="F11" s="154"/>
      <c r="G11" s="154"/>
      <c r="H11" s="154"/>
      <c r="I11" s="154"/>
      <c r="J11" s="154"/>
      <c r="K11" s="154"/>
      <c r="L11" s="154"/>
      <c r="M11" s="154"/>
      <c r="N11" s="154"/>
      <c r="O11" s="154"/>
      <c r="P11" s="154"/>
      <c r="Q11" s="154"/>
      <c r="R11" s="154"/>
      <c r="S11" s="155"/>
    </row>
    <row r="12" spans="2:19" ht="14.25" thickTop="1" thickBot="1">
      <c r="D12" s="156"/>
      <c r="E12" s="156"/>
      <c r="F12" s="156"/>
      <c r="G12" s="156"/>
      <c r="H12" s="156"/>
      <c r="I12" s="156"/>
      <c r="J12" s="156"/>
      <c r="K12" s="156"/>
      <c r="L12" s="156"/>
      <c r="M12" s="156"/>
      <c r="N12" s="156"/>
      <c r="O12" s="156"/>
      <c r="P12" s="156"/>
      <c r="Q12" s="156"/>
      <c r="R12" s="156"/>
      <c r="S12" s="156"/>
    </row>
    <row r="13" spans="2:19" ht="20.25" thickTop="1" thickBot="1">
      <c r="B13" s="146" t="s">
        <v>50</v>
      </c>
      <c r="C13" s="147"/>
      <c r="D13" s="147"/>
      <c r="E13" s="147"/>
      <c r="F13" s="147"/>
      <c r="G13" s="147"/>
      <c r="H13" s="147"/>
      <c r="I13" s="147"/>
      <c r="J13" s="147"/>
      <c r="K13" s="147"/>
      <c r="L13" s="147"/>
      <c r="M13" s="147"/>
      <c r="N13" s="147"/>
      <c r="O13" s="147"/>
      <c r="P13" s="147"/>
      <c r="Q13" s="147"/>
      <c r="R13" s="147"/>
      <c r="S13" s="148"/>
    </row>
    <row r="14" spans="2:19" ht="13.5" thickTop="1">
      <c r="B14" s="140"/>
      <c r="C14" s="141"/>
      <c r="D14" s="141"/>
      <c r="E14" s="141"/>
      <c r="F14" s="141"/>
      <c r="G14" s="141"/>
      <c r="H14" s="141"/>
      <c r="I14" s="141"/>
      <c r="J14" s="141"/>
      <c r="K14" s="141"/>
      <c r="L14" s="141"/>
      <c r="M14" s="141"/>
      <c r="N14" s="141"/>
      <c r="O14" s="141"/>
      <c r="P14" s="141"/>
      <c r="Q14" s="141"/>
      <c r="R14" s="141"/>
      <c r="S14" s="142"/>
    </row>
    <row r="15" spans="2:19">
      <c r="B15" s="140"/>
      <c r="C15" s="141"/>
      <c r="D15" s="141"/>
      <c r="E15" s="141"/>
      <c r="F15" s="141"/>
      <c r="G15" s="141"/>
      <c r="H15" s="141"/>
      <c r="I15" s="141"/>
      <c r="J15" s="141"/>
      <c r="K15" s="141"/>
      <c r="L15" s="141"/>
      <c r="M15" s="141"/>
      <c r="N15" s="141"/>
      <c r="O15" s="141"/>
      <c r="P15" s="141"/>
      <c r="Q15" s="141"/>
      <c r="R15" s="141"/>
      <c r="S15" s="142"/>
    </row>
    <row r="16" spans="2:19">
      <c r="B16" s="140"/>
      <c r="C16" s="141"/>
      <c r="D16" s="141"/>
      <c r="E16" s="141"/>
      <c r="F16" s="141"/>
      <c r="G16" s="141"/>
      <c r="H16" s="141"/>
      <c r="I16" s="141"/>
      <c r="J16" s="141"/>
      <c r="K16" s="141"/>
      <c r="L16" s="141"/>
      <c r="M16" s="141"/>
      <c r="N16" s="141"/>
      <c r="O16" s="141"/>
      <c r="P16" s="141"/>
      <c r="Q16" s="141"/>
      <c r="R16" s="141"/>
      <c r="S16" s="142"/>
    </row>
    <row r="17" spans="2:19">
      <c r="B17" s="140"/>
      <c r="C17" s="141"/>
      <c r="D17" s="141"/>
      <c r="E17" s="141"/>
      <c r="F17" s="141"/>
      <c r="G17" s="141"/>
      <c r="H17" s="141"/>
      <c r="I17" s="141"/>
      <c r="J17" s="141"/>
      <c r="K17" s="141"/>
      <c r="L17" s="141"/>
      <c r="M17" s="141"/>
      <c r="N17" s="141"/>
      <c r="O17" s="141"/>
      <c r="P17" s="141"/>
      <c r="Q17" s="141"/>
      <c r="R17" s="141"/>
      <c r="S17" s="142"/>
    </row>
    <row r="18" spans="2:19">
      <c r="B18" s="140"/>
      <c r="C18" s="141"/>
      <c r="D18" s="141"/>
      <c r="E18" s="141"/>
      <c r="F18" s="141"/>
      <c r="G18" s="141"/>
      <c r="H18" s="141"/>
      <c r="I18" s="141"/>
      <c r="J18" s="141"/>
      <c r="K18" s="141"/>
      <c r="L18" s="141"/>
      <c r="M18" s="141"/>
      <c r="N18" s="141"/>
      <c r="O18" s="141"/>
      <c r="P18" s="141"/>
      <c r="Q18" s="141"/>
      <c r="R18" s="141"/>
      <c r="S18" s="142"/>
    </row>
    <row r="19" spans="2:19">
      <c r="B19" s="140"/>
      <c r="C19" s="141"/>
      <c r="D19" s="141"/>
      <c r="E19" s="141"/>
      <c r="F19" s="141"/>
      <c r="G19" s="141"/>
      <c r="H19" s="141"/>
      <c r="I19" s="141"/>
      <c r="J19" s="141"/>
      <c r="K19" s="141"/>
      <c r="L19" s="141"/>
      <c r="M19" s="141"/>
      <c r="N19" s="141"/>
      <c r="O19" s="141"/>
      <c r="P19" s="141"/>
      <c r="Q19" s="141"/>
      <c r="R19" s="141"/>
      <c r="S19" s="142"/>
    </row>
    <row r="20" spans="2:19">
      <c r="B20" s="140"/>
      <c r="C20" s="141"/>
      <c r="D20" s="141"/>
      <c r="E20" s="141"/>
      <c r="F20" s="141"/>
      <c r="G20" s="141"/>
      <c r="H20" s="141"/>
      <c r="I20" s="141"/>
      <c r="J20" s="141"/>
      <c r="K20" s="141"/>
      <c r="L20" s="141"/>
      <c r="M20" s="141"/>
      <c r="N20" s="141"/>
      <c r="O20" s="141"/>
      <c r="P20" s="141"/>
      <c r="Q20" s="141"/>
      <c r="R20" s="141"/>
      <c r="S20" s="142"/>
    </row>
    <row r="21" spans="2:19">
      <c r="B21" s="140"/>
      <c r="C21" s="141"/>
      <c r="D21" s="141"/>
      <c r="E21" s="141"/>
      <c r="F21" s="141"/>
      <c r="G21" s="141"/>
      <c r="H21" s="141"/>
      <c r="I21" s="141"/>
      <c r="J21" s="141"/>
      <c r="K21" s="141"/>
      <c r="L21" s="141"/>
      <c r="M21" s="141"/>
      <c r="N21" s="141"/>
      <c r="O21" s="141"/>
      <c r="P21" s="141"/>
      <c r="Q21" s="141"/>
      <c r="R21" s="141"/>
      <c r="S21" s="142"/>
    </row>
    <row r="22" spans="2:19">
      <c r="B22" s="140"/>
      <c r="C22" s="141"/>
      <c r="D22" s="141"/>
      <c r="E22" s="141"/>
      <c r="F22" s="141"/>
      <c r="G22" s="141"/>
      <c r="H22" s="141"/>
      <c r="I22" s="141"/>
      <c r="J22" s="141"/>
      <c r="K22" s="141"/>
      <c r="L22" s="141"/>
      <c r="M22" s="141"/>
      <c r="N22" s="141"/>
      <c r="O22" s="141"/>
      <c r="P22" s="141"/>
      <c r="Q22" s="141"/>
      <c r="R22" s="141"/>
      <c r="S22" s="142"/>
    </row>
    <row r="23" spans="2:19">
      <c r="B23" s="140"/>
      <c r="C23" s="141"/>
      <c r="D23" s="141"/>
      <c r="E23" s="141"/>
      <c r="F23" s="141"/>
      <c r="G23" s="141"/>
      <c r="H23" s="141"/>
      <c r="I23" s="141"/>
      <c r="J23" s="141"/>
      <c r="K23" s="141"/>
      <c r="L23" s="141"/>
      <c r="M23" s="141"/>
      <c r="N23" s="141"/>
      <c r="O23" s="141"/>
      <c r="P23" s="141"/>
      <c r="Q23" s="141"/>
      <c r="R23" s="141"/>
      <c r="S23" s="142"/>
    </row>
    <row r="24" spans="2:19">
      <c r="B24" s="140"/>
      <c r="C24" s="141"/>
      <c r="D24" s="141"/>
      <c r="E24" s="141"/>
      <c r="F24" s="141"/>
      <c r="G24" s="141"/>
      <c r="H24" s="141"/>
      <c r="I24" s="141"/>
      <c r="J24" s="141"/>
      <c r="K24" s="141"/>
      <c r="L24" s="141"/>
      <c r="M24" s="141"/>
      <c r="N24" s="141"/>
      <c r="O24" s="141"/>
      <c r="P24" s="141"/>
      <c r="Q24" s="141"/>
      <c r="R24" s="141"/>
      <c r="S24" s="142"/>
    </row>
    <row r="25" spans="2:19">
      <c r="B25" s="140"/>
      <c r="C25" s="141"/>
      <c r="D25" s="141"/>
      <c r="E25" s="141"/>
      <c r="F25" s="141"/>
      <c r="G25" s="141"/>
      <c r="H25" s="141"/>
      <c r="I25" s="141"/>
      <c r="J25" s="141"/>
      <c r="K25" s="141"/>
      <c r="L25" s="141"/>
      <c r="M25" s="141"/>
      <c r="N25" s="141"/>
      <c r="O25" s="141"/>
      <c r="P25" s="141"/>
      <c r="Q25" s="141"/>
      <c r="R25" s="141"/>
      <c r="S25" s="142"/>
    </row>
    <row r="26" spans="2:19">
      <c r="B26" s="140"/>
      <c r="C26" s="141"/>
      <c r="D26" s="141"/>
      <c r="E26" s="141"/>
      <c r="F26" s="141"/>
      <c r="G26" s="141"/>
      <c r="H26" s="141"/>
      <c r="I26" s="141"/>
      <c r="J26" s="141"/>
      <c r="K26" s="141"/>
      <c r="L26" s="141"/>
      <c r="M26" s="141"/>
      <c r="N26" s="141"/>
      <c r="O26" s="141"/>
      <c r="P26" s="141"/>
      <c r="Q26" s="141"/>
      <c r="R26" s="141"/>
      <c r="S26" s="142"/>
    </row>
    <row r="27" spans="2:19">
      <c r="B27" s="140"/>
      <c r="C27" s="141"/>
      <c r="D27" s="141"/>
      <c r="E27" s="141"/>
      <c r="F27" s="141"/>
      <c r="G27" s="141"/>
      <c r="H27" s="141"/>
      <c r="I27" s="141"/>
      <c r="J27" s="141"/>
      <c r="K27" s="141"/>
      <c r="L27" s="141"/>
      <c r="M27" s="141"/>
      <c r="N27" s="141"/>
      <c r="O27" s="141"/>
      <c r="P27" s="141"/>
      <c r="Q27" s="141"/>
      <c r="R27" s="141"/>
      <c r="S27" s="142"/>
    </row>
    <row r="28" spans="2:19">
      <c r="B28" s="149"/>
      <c r="C28" s="150"/>
      <c r="D28" s="150"/>
      <c r="E28" s="150"/>
      <c r="F28" s="150"/>
      <c r="G28" s="150"/>
      <c r="H28" s="150"/>
      <c r="I28" s="150"/>
      <c r="J28" s="150"/>
      <c r="K28" s="150"/>
      <c r="L28" s="150"/>
      <c r="M28" s="150"/>
      <c r="N28" s="150"/>
      <c r="O28" s="150"/>
      <c r="P28" s="150"/>
      <c r="Q28" s="150"/>
      <c r="R28" s="150"/>
      <c r="S28" s="151"/>
    </row>
    <row r="29" spans="2:19">
      <c r="B29" s="149"/>
      <c r="C29" s="150"/>
      <c r="D29" s="150"/>
      <c r="E29" s="150"/>
      <c r="F29" s="150"/>
      <c r="G29" s="150"/>
      <c r="H29" s="150"/>
      <c r="I29" s="150"/>
      <c r="J29" s="150"/>
      <c r="K29" s="150"/>
      <c r="L29" s="150"/>
      <c r="M29" s="150"/>
      <c r="N29" s="150"/>
      <c r="O29" s="150"/>
      <c r="P29" s="150"/>
      <c r="Q29" s="150"/>
      <c r="R29" s="150"/>
      <c r="S29" s="151"/>
    </row>
    <row r="30" spans="2:19">
      <c r="B30" s="140"/>
      <c r="C30" s="141"/>
      <c r="D30" s="141"/>
      <c r="E30" s="141"/>
      <c r="F30" s="141"/>
      <c r="G30" s="141"/>
      <c r="H30" s="141"/>
      <c r="I30" s="141"/>
      <c r="J30" s="141"/>
      <c r="K30" s="141"/>
      <c r="L30" s="141"/>
      <c r="M30" s="141"/>
      <c r="N30" s="141"/>
      <c r="O30" s="141"/>
      <c r="P30" s="141"/>
      <c r="Q30" s="141"/>
      <c r="R30" s="141"/>
      <c r="S30" s="142"/>
    </row>
    <row r="31" spans="2:19">
      <c r="B31" s="140"/>
      <c r="C31" s="141"/>
      <c r="D31" s="141"/>
      <c r="E31" s="141"/>
      <c r="F31" s="141"/>
      <c r="G31" s="141"/>
      <c r="H31" s="141"/>
      <c r="I31" s="141"/>
      <c r="J31" s="141"/>
      <c r="K31" s="141"/>
      <c r="L31" s="141"/>
      <c r="M31" s="141"/>
      <c r="N31" s="141"/>
      <c r="O31" s="141"/>
      <c r="P31" s="141"/>
      <c r="Q31" s="141"/>
      <c r="R31" s="141"/>
      <c r="S31" s="142"/>
    </row>
    <row r="32" spans="2:19">
      <c r="B32" s="140"/>
      <c r="C32" s="141"/>
      <c r="D32" s="141"/>
      <c r="E32" s="141"/>
      <c r="F32" s="141"/>
      <c r="G32" s="141"/>
      <c r="H32" s="141"/>
      <c r="I32" s="141"/>
      <c r="J32" s="141"/>
      <c r="K32" s="141"/>
      <c r="L32" s="141"/>
      <c r="M32" s="141"/>
      <c r="N32" s="141"/>
      <c r="O32" s="141"/>
      <c r="P32" s="141"/>
      <c r="Q32" s="141"/>
      <c r="R32" s="141"/>
      <c r="S32" s="142"/>
    </row>
    <row r="33" spans="2:19">
      <c r="B33" s="140"/>
      <c r="C33" s="141"/>
      <c r="D33" s="141"/>
      <c r="E33" s="141"/>
      <c r="F33" s="141"/>
      <c r="G33" s="141"/>
      <c r="H33" s="141"/>
      <c r="I33" s="141"/>
      <c r="J33" s="141"/>
      <c r="K33" s="141"/>
      <c r="L33" s="141"/>
      <c r="M33" s="141"/>
      <c r="N33" s="141"/>
      <c r="O33" s="141"/>
      <c r="P33" s="141"/>
      <c r="Q33" s="141"/>
      <c r="R33" s="141"/>
      <c r="S33" s="142"/>
    </row>
    <row r="34" spans="2:19">
      <c r="B34" s="140"/>
      <c r="C34" s="141"/>
      <c r="D34" s="141"/>
      <c r="E34" s="141"/>
      <c r="F34" s="141"/>
      <c r="G34" s="141"/>
      <c r="H34" s="141"/>
      <c r="I34" s="141"/>
      <c r="J34" s="141"/>
      <c r="K34" s="141"/>
      <c r="L34" s="141"/>
      <c r="M34" s="141"/>
      <c r="N34" s="141"/>
      <c r="O34" s="141"/>
      <c r="P34" s="141"/>
      <c r="Q34" s="141"/>
      <c r="R34" s="141"/>
      <c r="S34" s="142"/>
    </row>
    <row r="35" spans="2:19">
      <c r="B35" s="140"/>
      <c r="C35" s="141"/>
      <c r="D35" s="141"/>
      <c r="E35" s="141"/>
      <c r="F35" s="141"/>
      <c r="G35" s="141"/>
      <c r="H35" s="141"/>
      <c r="I35" s="141"/>
      <c r="J35" s="141"/>
      <c r="K35" s="141"/>
      <c r="L35" s="141"/>
      <c r="M35" s="141"/>
      <c r="N35" s="141"/>
      <c r="O35" s="141"/>
      <c r="P35" s="141"/>
      <c r="Q35" s="141"/>
      <c r="R35" s="141"/>
      <c r="S35" s="142"/>
    </row>
    <row r="36" spans="2:19">
      <c r="B36" s="140"/>
      <c r="C36" s="141"/>
      <c r="D36" s="141"/>
      <c r="E36" s="141"/>
      <c r="F36" s="141"/>
      <c r="G36" s="141"/>
      <c r="H36" s="141"/>
      <c r="I36" s="141"/>
      <c r="J36" s="141"/>
      <c r="K36" s="141"/>
      <c r="L36" s="141"/>
      <c r="M36" s="141"/>
      <c r="N36" s="141"/>
      <c r="O36" s="141"/>
      <c r="P36" s="141"/>
      <c r="Q36" s="141"/>
      <c r="R36" s="141"/>
      <c r="S36" s="142"/>
    </row>
    <row r="37" spans="2:19">
      <c r="B37" s="140"/>
      <c r="C37" s="141"/>
      <c r="D37" s="141"/>
      <c r="E37" s="141"/>
      <c r="F37" s="141"/>
      <c r="G37" s="141"/>
      <c r="H37" s="141"/>
      <c r="I37" s="141"/>
      <c r="J37" s="141"/>
      <c r="K37" s="141"/>
      <c r="L37" s="141"/>
      <c r="M37" s="141"/>
      <c r="N37" s="141"/>
      <c r="O37" s="141"/>
      <c r="P37" s="141"/>
      <c r="Q37" s="141"/>
      <c r="R37" s="141"/>
      <c r="S37" s="142"/>
    </row>
    <row r="38" spans="2:19">
      <c r="B38" s="140"/>
      <c r="C38" s="141"/>
      <c r="D38" s="141"/>
      <c r="E38" s="141"/>
      <c r="F38" s="141"/>
      <c r="G38" s="141"/>
      <c r="H38" s="141"/>
      <c r="I38" s="141"/>
      <c r="J38" s="141"/>
      <c r="K38" s="141"/>
      <c r="L38" s="141"/>
      <c r="M38" s="141"/>
      <c r="N38" s="141"/>
      <c r="O38" s="141"/>
      <c r="P38" s="141"/>
      <c r="Q38" s="141"/>
      <c r="R38" s="141"/>
      <c r="S38" s="142"/>
    </row>
    <row r="39" spans="2:19">
      <c r="B39" s="140"/>
      <c r="C39" s="141"/>
      <c r="D39" s="141"/>
      <c r="E39" s="141"/>
      <c r="F39" s="141"/>
      <c r="G39" s="141"/>
      <c r="H39" s="141"/>
      <c r="I39" s="141"/>
      <c r="J39" s="141"/>
      <c r="K39" s="141"/>
      <c r="L39" s="141"/>
      <c r="M39" s="141"/>
      <c r="N39" s="141"/>
      <c r="O39" s="141"/>
      <c r="P39" s="141"/>
      <c r="Q39" s="141"/>
      <c r="R39" s="141"/>
      <c r="S39" s="142"/>
    </row>
    <row r="40" spans="2:19">
      <c r="B40" s="140"/>
      <c r="C40" s="141"/>
      <c r="D40" s="141"/>
      <c r="E40" s="141"/>
      <c r="F40" s="141"/>
      <c r="G40" s="141"/>
      <c r="H40" s="141"/>
      <c r="I40" s="141"/>
      <c r="J40" s="141"/>
      <c r="K40" s="141"/>
      <c r="L40" s="141"/>
      <c r="M40" s="141"/>
      <c r="N40" s="141"/>
      <c r="O40" s="141"/>
      <c r="P40" s="141"/>
      <c r="Q40" s="141"/>
      <c r="R40" s="141"/>
      <c r="S40" s="142"/>
    </row>
    <row r="41" spans="2:19">
      <c r="B41" s="140"/>
      <c r="C41" s="141"/>
      <c r="D41" s="141"/>
      <c r="E41" s="141"/>
      <c r="F41" s="141"/>
      <c r="G41" s="141"/>
      <c r="H41" s="141"/>
      <c r="I41" s="141"/>
      <c r="J41" s="141"/>
      <c r="K41" s="141"/>
      <c r="L41" s="141"/>
      <c r="M41" s="141"/>
      <c r="N41" s="141"/>
      <c r="O41" s="141"/>
      <c r="P41" s="141"/>
      <c r="Q41" s="141"/>
      <c r="R41" s="141"/>
      <c r="S41" s="142"/>
    </row>
    <row r="42" spans="2:19">
      <c r="B42" s="140"/>
      <c r="C42" s="141"/>
      <c r="D42" s="141"/>
      <c r="E42" s="141"/>
      <c r="F42" s="141"/>
      <c r="G42" s="141"/>
      <c r="H42" s="141"/>
      <c r="I42" s="141"/>
      <c r="J42" s="141"/>
      <c r="K42" s="141"/>
      <c r="L42" s="141"/>
      <c r="M42" s="141"/>
      <c r="N42" s="141"/>
      <c r="O42" s="141"/>
      <c r="P42" s="141"/>
      <c r="Q42" s="141"/>
      <c r="R42" s="141"/>
      <c r="S42" s="142"/>
    </row>
    <row r="43" spans="2:19">
      <c r="B43" s="140"/>
      <c r="C43" s="141"/>
      <c r="D43" s="141"/>
      <c r="E43" s="141"/>
      <c r="F43" s="141"/>
      <c r="G43" s="141"/>
      <c r="H43" s="141"/>
      <c r="I43" s="141"/>
      <c r="J43" s="141"/>
      <c r="K43" s="141"/>
      <c r="L43" s="141"/>
      <c r="M43" s="141"/>
      <c r="N43" s="141"/>
      <c r="O43" s="141"/>
      <c r="P43" s="141"/>
      <c r="Q43" s="141"/>
      <c r="R43" s="141"/>
      <c r="S43" s="142"/>
    </row>
    <row r="44" spans="2:19">
      <c r="B44" s="140"/>
      <c r="C44" s="141"/>
      <c r="D44" s="141"/>
      <c r="E44" s="141"/>
      <c r="F44" s="141"/>
      <c r="G44" s="141"/>
      <c r="H44" s="141"/>
      <c r="I44" s="141"/>
      <c r="J44" s="141"/>
      <c r="K44" s="141"/>
      <c r="L44" s="141"/>
      <c r="M44" s="141"/>
      <c r="N44" s="141"/>
      <c r="O44" s="141"/>
      <c r="P44" s="141"/>
      <c r="Q44" s="141"/>
      <c r="R44" s="141"/>
      <c r="S44" s="142"/>
    </row>
    <row r="45" spans="2:19">
      <c r="B45" s="140"/>
      <c r="C45" s="141"/>
      <c r="D45" s="141"/>
      <c r="E45" s="141"/>
      <c r="F45" s="141"/>
      <c r="G45" s="141"/>
      <c r="H45" s="141"/>
      <c r="I45" s="141"/>
      <c r="J45" s="141"/>
      <c r="K45" s="141"/>
      <c r="L45" s="141"/>
      <c r="M45" s="141"/>
      <c r="N45" s="141"/>
      <c r="O45" s="141"/>
      <c r="P45" s="141"/>
      <c r="Q45" s="141"/>
      <c r="R45" s="141"/>
      <c r="S45" s="142"/>
    </row>
    <row r="46" spans="2:19">
      <c r="B46" s="140"/>
      <c r="C46" s="141"/>
      <c r="D46" s="141"/>
      <c r="E46" s="141"/>
      <c r="F46" s="141"/>
      <c r="G46" s="141"/>
      <c r="H46" s="141"/>
      <c r="I46" s="141"/>
      <c r="J46" s="141"/>
      <c r="K46" s="141"/>
      <c r="L46" s="141"/>
      <c r="M46" s="141"/>
      <c r="N46" s="141"/>
      <c r="O46" s="141"/>
      <c r="P46" s="141"/>
      <c r="Q46" s="141"/>
      <c r="R46" s="141"/>
      <c r="S46" s="142"/>
    </row>
    <row r="47" spans="2:19">
      <c r="B47" s="140"/>
      <c r="C47" s="141"/>
      <c r="D47" s="141"/>
      <c r="E47" s="141"/>
      <c r="F47" s="141"/>
      <c r="G47" s="141"/>
      <c r="H47" s="141"/>
      <c r="I47" s="141"/>
      <c r="J47" s="141"/>
      <c r="K47" s="141"/>
      <c r="L47" s="141"/>
      <c r="M47" s="141"/>
      <c r="N47" s="141"/>
      <c r="O47" s="141"/>
      <c r="P47" s="141"/>
      <c r="Q47" s="141"/>
      <c r="R47" s="141"/>
      <c r="S47" s="142"/>
    </row>
    <row r="48" spans="2:19">
      <c r="B48" s="140"/>
      <c r="C48" s="141"/>
      <c r="D48" s="141"/>
      <c r="E48" s="141"/>
      <c r="F48" s="141"/>
      <c r="G48" s="141"/>
      <c r="H48" s="141"/>
      <c r="I48" s="141"/>
      <c r="J48" s="141"/>
      <c r="K48" s="141"/>
      <c r="L48" s="141"/>
      <c r="M48" s="141"/>
      <c r="N48" s="141"/>
      <c r="O48" s="141"/>
      <c r="P48" s="141"/>
      <c r="Q48" s="141"/>
      <c r="R48" s="141"/>
      <c r="S48" s="142"/>
    </row>
    <row r="49" spans="2:19">
      <c r="B49" s="140"/>
      <c r="C49" s="141"/>
      <c r="D49" s="141"/>
      <c r="E49" s="141"/>
      <c r="F49" s="141"/>
      <c r="G49" s="141"/>
      <c r="H49" s="141"/>
      <c r="I49" s="141"/>
      <c r="J49" s="141"/>
      <c r="K49" s="141"/>
      <c r="L49" s="141"/>
      <c r="M49" s="141"/>
      <c r="N49" s="141"/>
      <c r="O49" s="141"/>
      <c r="P49" s="141"/>
      <c r="Q49" s="141"/>
      <c r="R49" s="141"/>
      <c r="S49" s="142"/>
    </row>
    <row r="50" spans="2:19">
      <c r="B50" s="140"/>
      <c r="C50" s="141"/>
      <c r="D50" s="141"/>
      <c r="E50" s="141"/>
      <c r="F50" s="141"/>
      <c r="G50" s="141"/>
      <c r="H50" s="141"/>
      <c r="I50" s="141"/>
      <c r="J50" s="141"/>
      <c r="K50" s="141"/>
      <c r="L50" s="141"/>
      <c r="M50" s="141"/>
      <c r="N50" s="141"/>
      <c r="O50" s="141"/>
      <c r="P50" s="141"/>
      <c r="Q50" s="141"/>
      <c r="R50" s="141"/>
      <c r="S50" s="142"/>
    </row>
    <row r="51" spans="2:19">
      <c r="B51" s="140"/>
      <c r="C51" s="141"/>
      <c r="D51" s="141"/>
      <c r="E51" s="141"/>
      <c r="F51" s="141"/>
      <c r="G51" s="141"/>
      <c r="H51" s="141"/>
      <c r="I51" s="141"/>
      <c r="J51" s="141"/>
      <c r="K51" s="141"/>
      <c r="L51" s="141"/>
      <c r="M51" s="141"/>
      <c r="N51" s="141"/>
      <c r="O51" s="141"/>
      <c r="P51" s="141"/>
      <c r="Q51" s="141"/>
      <c r="R51" s="141"/>
      <c r="S51" s="142"/>
    </row>
    <row r="52" spans="2:19">
      <c r="B52" s="140"/>
      <c r="C52" s="141"/>
      <c r="D52" s="141"/>
      <c r="E52" s="141"/>
      <c r="F52" s="141"/>
      <c r="G52" s="141"/>
      <c r="H52" s="141"/>
      <c r="I52" s="141"/>
      <c r="J52" s="141"/>
      <c r="K52" s="141"/>
      <c r="L52" s="141"/>
      <c r="M52" s="141"/>
      <c r="N52" s="141"/>
      <c r="O52" s="141"/>
      <c r="P52" s="141"/>
      <c r="Q52" s="141"/>
      <c r="R52" s="141"/>
      <c r="S52" s="142"/>
    </row>
    <row r="53" spans="2:19">
      <c r="B53" s="140"/>
      <c r="C53" s="141"/>
      <c r="D53" s="141"/>
      <c r="E53" s="141"/>
      <c r="F53" s="141"/>
      <c r="G53" s="141"/>
      <c r="H53" s="141"/>
      <c r="I53" s="141"/>
      <c r="J53" s="141"/>
      <c r="K53" s="141"/>
      <c r="L53" s="141"/>
      <c r="M53" s="141"/>
      <c r="N53" s="141"/>
      <c r="O53" s="141"/>
      <c r="P53" s="141"/>
      <c r="Q53" s="141"/>
      <c r="R53" s="141"/>
      <c r="S53" s="142"/>
    </row>
    <row r="54" spans="2:19">
      <c r="B54" s="140"/>
      <c r="C54" s="141"/>
      <c r="D54" s="141"/>
      <c r="E54" s="141"/>
      <c r="F54" s="141"/>
      <c r="G54" s="141"/>
      <c r="H54" s="141"/>
      <c r="I54" s="141"/>
      <c r="J54" s="141"/>
      <c r="K54" s="141"/>
      <c r="L54" s="141"/>
      <c r="M54" s="141"/>
      <c r="N54" s="141"/>
      <c r="O54" s="141"/>
      <c r="P54" s="141"/>
      <c r="Q54" s="141"/>
      <c r="R54" s="141"/>
      <c r="S54" s="142"/>
    </row>
    <row r="55" spans="2:19">
      <c r="B55" s="140"/>
      <c r="C55" s="141"/>
      <c r="D55" s="141"/>
      <c r="E55" s="141"/>
      <c r="F55" s="141"/>
      <c r="G55" s="141"/>
      <c r="H55" s="141"/>
      <c r="I55" s="141"/>
      <c r="J55" s="141"/>
      <c r="K55" s="141"/>
      <c r="L55" s="141"/>
      <c r="M55" s="141"/>
      <c r="N55" s="141"/>
      <c r="O55" s="141"/>
      <c r="P55" s="141"/>
      <c r="Q55" s="141"/>
      <c r="R55" s="141"/>
      <c r="S55" s="142"/>
    </row>
    <row r="56" spans="2:19">
      <c r="B56" s="140"/>
      <c r="C56" s="141"/>
      <c r="D56" s="141"/>
      <c r="E56" s="141"/>
      <c r="F56" s="141"/>
      <c r="G56" s="141"/>
      <c r="H56" s="141"/>
      <c r="I56" s="141"/>
      <c r="J56" s="141"/>
      <c r="K56" s="141"/>
      <c r="L56" s="141"/>
      <c r="M56" s="141"/>
      <c r="N56" s="141"/>
      <c r="O56" s="141"/>
      <c r="P56" s="141"/>
      <c r="Q56" s="141"/>
      <c r="R56" s="141"/>
      <c r="S56" s="142"/>
    </row>
    <row r="57" spans="2:19">
      <c r="B57" s="140"/>
      <c r="C57" s="141"/>
      <c r="D57" s="141"/>
      <c r="E57" s="141"/>
      <c r="F57" s="141"/>
      <c r="G57" s="141"/>
      <c r="H57" s="141"/>
      <c r="I57" s="141"/>
      <c r="J57" s="141"/>
      <c r="K57" s="141"/>
      <c r="L57" s="141"/>
      <c r="M57" s="141"/>
      <c r="N57" s="141"/>
      <c r="O57" s="141"/>
      <c r="P57" s="141"/>
      <c r="Q57" s="141"/>
      <c r="R57" s="141"/>
      <c r="S57" s="142"/>
    </row>
    <row r="58" spans="2:19">
      <c r="B58" s="140"/>
      <c r="C58" s="141"/>
      <c r="D58" s="141"/>
      <c r="E58" s="141"/>
      <c r="F58" s="141"/>
      <c r="G58" s="141"/>
      <c r="H58" s="141"/>
      <c r="I58" s="141"/>
      <c r="J58" s="141"/>
      <c r="K58" s="141"/>
      <c r="L58" s="141"/>
      <c r="M58" s="141"/>
      <c r="N58" s="141"/>
      <c r="O58" s="141"/>
      <c r="P58" s="141"/>
      <c r="Q58" s="141"/>
      <c r="R58" s="141"/>
      <c r="S58" s="142"/>
    </row>
    <row r="59" spans="2:19">
      <c r="B59" s="140"/>
      <c r="C59" s="141"/>
      <c r="D59" s="141"/>
      <c r="E59" s="141"/>
      <c r="F59" s="141"/>
      <c r="G59" s="141"/>
      <c r="H59" s="141"/>
      <c r="I59" s="141"/>
      <c r="J59" s="141"/>
      <c r="K59" s="141"/>
      <c r="L59" s="141"/>
      <c r="M59" s="141"/>
      <c r="N59" s="141"/>
      <c r="O59" s="141"/>
      <c r="P59" s="141"/>
      <c r="Q59" s="141"/>
      <c r="R59" s="141"/>
      <c r="S59" s="142"/>
    </row>
    <row r="60" spans="2:19">
      <c r="B60" s="140"/>
      <c r="C60" s="141"/>
      <c r="D60" s="141"/>
      <c r="E60" s="141"/>
      <c r="F60" s="141"/>
      <c r="G60" s="141"/>
      <c r="H60" s="141"/>
      <c r="I60" s="141"/>
      <c r="J60" s="141"/>
      <c r="K60" s="141"/>
      <c r="L60" s="141"/>
      <c r="M60" s="141"/>
      <c r="N60" s="141"/>
      <c r="O60" s="141"/>
      <c r="P60" s="141"/>
      <c r="Q60" s="141"/>
      <c r="R60" s="141"/>
      <c r="S60" s="142"/>
    </row>
    <row r="61" spans="2:19">
      <c r="B61" s="140"/>
      <c r="C61" s="141"/>
      <c r="D61" s="141"/>
      <c r="E61" s="141"/>
      <c r="F61" s="141"/>
      <c r="G61" s="141"/>
      <c r="H61" s="141"/>
      <c r="I61" s="141"/>
      <c r="J61" s="141"/>
      <c r="K61" s="141"/>
      <c r="L61" s="141"/>
      <c r="M61" s="141"/>
      <c r="N61" s="141"/>
      <c r="O61" s="141"/>
      <c r="P61" s="141"/>
      <c r="Q61" s="141"/>
      <c r="R61" s="141"/>
      <c r="S61" s="142"/>
    </row>
    <row r="62" spans="2:19">
      <c r="B62" s="140"/>
      <c r="C62" s="141"/>
      <c r="D62" s="141"/>
      <c r="E62" s="141"/>
      <c r="F62" s="141"/>
      <c r="G62" s="141"/>
      <c r="H62" s="141"/>
      <c r="I62" s="141"/>
      <c r="J62" s="141"/>
      <c r="K62" s="141"/>
      <c r="L62" s="141"/>
      <c r="M62" s="141"/>
      <c r="N62" s="141"/>
      <c r="O62" s="141"/>
      <c r="P62" s="141"/>
      <c r="Q62" s="141"/>
      <c r="R62" s="141"/>
      <c r="S62" s="142"/>
    </row>
    <row r="63" spans="2:19">
      <c r="B63" s="140"/>
      <c r="C63" s="141"/>
      <c r="D63" s="141"/>
      <c r="E63" s="141"/>
      <c r="F63" s="141"/>
      <c r="G63" s="141"/>
      <c r="H63" s="141"/>
      <c r="I63" s="141"/>
      <c r="J63" s="141"/>
      <c r="K63" s="141"/>
      <c r="L63" s="141"/>
      <c r="M63" s="141"/>
      <c r="N63" s="141"/>
      <c r="O63" s="141"/>
      <c r="P63" s="141"/>
      <c r="Q63" s="141"/>
      <c r="R63" s="141"/>
      <c r="S63" s="142"/>
    </row>
    <row r="64" spans="2:19">
      <c r="B64" s="140"/>
      <c r="C64" s="141"/>
      <c r="D64" s="141"/>
      <c r="E64" s="141"/>
      <c r="F64" s="141"/>
      <c r="G64" s="141"/>
      <c r="H64" s="141"/>
      <c r="I64" s="141"/>
      <c r="J64" s="141"/>
      <c r="K64" s="141"/>
      <c r="L64" s="141"/>
      <c r="M64" s="141"/>
      <c r="N64" s="141"/>
      <c r="O64" s="141"/>
      <c r="P64" s="141"/>
      <c r="Q64" s="141"/>
      <c r="R64" s="141"/>
      <c r="S64" s="142"/>
    </row>
    <row r="65" spans="2:19">
      <c r="B65" s="140"/>
      <c r="C65" s="141"/>
      <c r="D65" s="141"/>
      <c r="E65" s="141"/>
      <c r="F65" s="141"/>
      <c r="G65" s="141"/>
      <c r="H65" s="141"/>
      <c r="I65" s="141"/>
      <c r="J65" s="141"/>
      <c r="K65" s="141"/>
      <c r="L65" s="141"/>
      <c r="M65" s="141"/>
      <c r="N65" s="141"/>
      <c r="O65" s="141"/>
      <c r="P65" s="141"/>
      <c r="Q65" s="141"/>
      <c r="R65" s="141"/>
      <c r="S65" s="142"/>
    </row>
    <row r="66" spans="2:19">
      <c r="B66" s="140"/>
      <c r="C66" s="141"/>
      <c r="D66" s="141"/>
      <c r="E66" s="141"/>
      <c r="F66" s="141"/>
      <c r="G66" s="141"/>
      <c r="H66" s="141"/>
      <c r="I66" s="141"/>
      <c r="J66" s="141"/>
      <c r="K66" s="141"/>
      <c r="L66" s="141"/>
      <c r="M66" s="141"/>
      <c r="N66" s="141"/>
      <c r="O66" s="141"/>
      <c r="P66" s="141"/>
      <c r="Q66" s="141"/>
      <c r="R66" s="141"/>
      <c r="S66" s="142"/>
    </row>
    <row r="67" spans="2:19">
      <c r="B67" s="140"/>
      <c r="C67" s="141"/>
      <c r="D67" s="141"/>
      <c r="E67" s="141"/>
      <c r="F67" s="141"/>
      <c r="G67" s="141"/>
      <c r="H67" s="141"/>
      <c r="I67" s="141"/>
      <c r="J67" s="141"/>
      <c r="K67" s="141"/>
      <c r="L67" s="141"/>
      <c r="M67" s="141"/>
      <c r="N67" s="141"/>
      <c r="O67" s="141"/>
      <c r="P67" s="141"/>
      <c r="Q67" s="141"/>
      <c r="R67" s="141"/>
      <c r="S67" s="142"/>
    </row>
    <row r="68" spans="2:19">
      <c r="B68" s="140"/>
      <c r="C68" s="141"/>
      <c r="D68" s="141"/>
      <c r="E68" s="141"/>
      <c r="F68" s="141"/>
      <c r="G68" s="141"/>
      <c r="H68" s="141"/>
      <c r="I68" s="141"/>
      <c r="J68" s="141"/>
      <c r="K68" s="141"/>
      <c r="L68" s="141"/>
      <c r="M68" s="141"/>
      <c r="N68" s="141"/>
      <c r="O68" s="141"/>
      <c r="P68" s="141"/>
      <c r="Q68" s="141"/>
      <c r="R68" s="141"/>
      <c r="S68" s="142"/>
    </row>
    <row r="69" spans="2:19">
      <c r="B69" s="140"/>
      <c r="C69" s="141"/>
      <c r="D69" s="141"/>
      <c r="E69" s="141"/>
      <c r="F69" s="141"/>
      <c r="G69" s="141"/>
      <c r="H69" s="141"/>
      <c r="I69" s="141"/>
      <c r="J69" s="141"/>
      <c r="K69" s="141"/>
      <c r="L69" s="141"/>
      <c r="M69" s="141"/>
      <c r="N69" s="141"/>
      <c r="O69" s="141"/>
      <c r="P69" s="141"/>
      <c r="Q69" s="141"/>
      <c r="R69" s="141"/>
      <c r="S69" s="142"/>
    </row>
    <row r="70" spans="2:19">
      <c r="B70" s="140"/>
      <c r="C70" s="141"/>
      <c r="D70" s="141"/>
      <c r="E70" s="141"/>
      <c r="F70" s="141"/>
      <c r="G70" s="141"/>
      <c r="H70" s="141"/>
      <c r="I70" s="141"/>
      <c r="J70" s="141"/>
      <c r="K70" s="141"/>
      <c r="L70" s="141"/>
      <c r="M70" s="141"/>
      <c r="N70" s="141"/>
      <c r="O70" s="141"/>
      <c r="P70" s="141"/>
      <c r="Q70" s="141"/>
      <c r="R70" s="141"/>
      <c r="S70" s="142"/>
    </row>
    <row r="71" spans="2:19">
      <c r="B71" s="140"/>
      <c r="C71" s="141"/>
      <c r="D71" s="141"/>
      <c r="E71" s="141"/>
      <c r="F71" s="141"/>
      <c r="G71" s="141"/>
      <c r="H71" s="141"/>
      <c r="I71" s="141"/>
      <c r="J71" s="141"/>
      <c r="K71" s="141"/>
      <c r="L71" s="141"/>
      <c r="M71" s="141"/>
      <c r="N71" s="141"/>
      <c r="O71" s="141"/>
      <c r="P71" s="141"/>
      <c r="Q71" s="141"/>
      <c r="R71" s="141"/>
      <c r="S71" s="142"/>
    </row>
    <row r="72" spans="2:19">
      <c r="B72" s="140"/>
      <c r="C72" s="141"/>
      <c r="D72" s="141"/>
      <c r="E72" s="141"/>
      <c r="F72" s="141"/>
      <c r="G72" s="141"/>
      <c r="H72" s="141"/>
      <c r="I72" s="141"/>
      <c r="J72" s="141"/>
      <c r="K72" s="141"/>
      <c r="L72" s="141"/>
      <c r="M72" s="141"/>
      <c r="N72" s="141"/>
      <c r="O72" s="141"/>
      <c r="P72" s="141"/>
      <c r="Q72" s="141"/>
      <c r="R72" s="141"/>
      <c r="S72" s="142"/>
    </row>
    <row r="73" spans="2:19">
      <c r="B73" s="140"/>
      <c r="C73" s="141"/>
      <c r="D73" s="141"/>
      <c r="E73" s="141"/>
      <c r="F73" s="141"/>
      <c r="G73" s="141"/>
      <c r="H73" s="141"/>
      <c r="I73" s="141"/>
      <c r="J73" s="141"/>
      <c r="K73" s="141"/>
      <c r="L73" s="141"/>
      <c r="M73" s="141"/>
      <c r="N73" s="141"/>
      <c r="O73" s="141"/>
      <c r="P73" s="141"/>
      <c r="Q73" s="141"/>
      <c r="R73" s="141"/>
      <c r="S73" s="142"/>
    </row>
    <row r="74" spans="2:19">
      <c r="B74" s="140"/>
      <c r="C74" s="141"/>
      <c r="D74" s="141"/>
      <c r="E74" s="141"/>
      <c r="F74" s="141"/>
      <c r="G74" s="141"/>
      <c r="H74" s="141"/>
      <c r="I74" s="141"/>
      <c r="J74" s="141"/>
      <c r="K74" s="141"/>
      <c r="L74" s="141"/>
      <c r="M74" s="141"/>
      <c r="N74" s="141"/>
      <c r="O74" s="141"/>
      <c r="P74" s="141"/>
      <c r="Q74" s="141"/>
      <c r="R74" s="141"/>
      <c r="S74" s="142"/>
    </row>
    <row r="75" spans="2:19">
      <c r="B75" s="140"/>
      <c r="C75" s="141"/>
      <c r="D75" s="141"/>
      <c r="E75" s="141"/>
      <c r="F75" s="141"/>
      <c r="G75" s="141"/>
      <c r="H75" s="141"/>
      <c r="I75" s="141"/>
      <c r="J75" s="141"/>
      <c r="K75" s="141"/>
      <c r="L75" s="141"/>
      <c r="M75" s="141"/>
      <c r="N75" s="141"/>
      <c r="O75" s="141"/>
      <c r="P75" s="141"/>
      <c r="Q75" s="141"/>
      <c r="R75" s="141"/>
      <c r="S75" s="142"/>
    </row>
    <row r="76" spans="2:19">
      <c r="B76" s="140"/>
      <c r="C76" s="141"/>
      <c r="D76" s="141"/>
      <c r="E76" s="141"/>
      <c r="F76" s="141"/>
      <c r="G76" s="141"/>
      <c r="H76" s="141"/>
      <c r="I76" s="141"/>
      <c r="J76" s="141"/>
      <c r="K76" s="141"/>
      <c r="L76" s="141"/>
      <c r="M76" s="141"/>
      <c r="N76" s="141"/>
      <c r="O76" s="141"/>
      <c r="P76" s="141"/>
      <c r="Q76" s="141"/>
      <c r="R76" s="141"/>
      <c r="S76" s="142"/>
    </row>
    <row r="77" spans="2:19">
      <c r="B77" s="140"/>
      <c r="C77" s="141"/>
      <c r="D77" s="141"/>
      <c r="E77" s="141"/>
      <c r="F77" s="141"/>
      <c r="G77" s="141"/>
      <c r="H77" s="141"/>
      <c r="I77" s="141"/>
      <c r="J77" s="141"/>
      <c r="K77" s="141"/>
      <c r="L77" s="141"/>
      <c r="M77" s="141"/>
      <c r="N77" s="141"/>
      <c r="O77" s="141"/>
      <c r="P77" s="141"/>
      <c r="Q77" s="141"/>
      <c r="R77" s="141"/>
      <c r="S77" s="142"/>
    </row>
    <row r="78" spans="2:19">
      <c r="B78" s="140"/>
      <c r="C78" s="141"/>
      <c r="D78" s="141"/>
      <c r="E78" s="141"/>
      <c r="F78" s="141"/>
      <c r="G78" s="141"/>
      <c r="H78" s="141"/>
      <c r="I78" s="141"/>
      <c r="J78" s="141"/>
      <c r="K78" s="141"/>
      <c r="L78" s="141"/>
      <c r="M78" s="141"/>
      <c r="N78" s="141"/>
      <c r="O78" s="141"/>
      <c r="P78" s="141"/>
      <c r="Q78" s="141"/>
      <c r="R78" s="141"/>
      <c r="S78" s="142"/>
    </row>
    <row r="79" spans="2:19">
      <c r="B79" s="140"/>
      <c r="C79" s="141"/>
      <c r="D79" s="141"/>
      <c r="E79" s="141"/>
      <c r="F79" s="141"/>
      <c r="G79" s="141"/>
      <c r="H79" s="141"/>
      <c r="I79" s="141"/>
      <c r="J79" s="141"/>
      <c r="K79" s="141"/>
      <c r="L79" s="141"/>
      <c r="M79" s="141"/>
      <c r="N79" s="141"/>
      <c r="O79" s="141"/>
      <c r="P79" s="141"/>
      <c r="Q79" s="141"/>
      <c r="R79" s="141"/>
      <c r="S79" s="142"/>
    </row>
    <row r="80" spans="2:19">
      <c r="B80" s="140"/>
      <c r="C80" s="141"/>
      <c r="D80" s="141"/>
      <c r="E80" s="141"/>
      <c r="F80" s="141"/>
      <c r="G80" s="141"/>
      <c r="H80" s="141"/>
      <c r="I80" s="141"/>
      <c r="J80" s="141"/>
      <c r="K80" s="141"/>
      <c r="L80" s="141"/>
      <c r="M80" s="141"/>
      <c r="N80" s="141"/>
      <c r="O80" s="141"/>
      <c r="P80" s="141"/>
      <c r="Q80" s="141"/>
      <c r="R80" s="141"/>
      <c r="S80" s="142"/>
    </row>
    <row r="81" spans="2:19">
      <c r="B81" s="140"/>
      <c r="C81" s="141"/>
      <c r="D81" s="141"/>
      <c r="E81" s="141"/>
      <c r="F81" s="141"/>
      <c r="G81" s="141"/>
      <c r="H81" s="141"/>
      <c r="I81" s="141"/>
      <c r="J81" s="141"/>
      <c r="K81" s="141"/>
      <c r="L81" s="141"/>
      <c r="M81" s="141"/>
      <c r="N81" s="141"/>
      <c r="O81" s="141"/>
      <c r="P81" s="141"/>
      <c r="Q81" s="141"/>
      <c r="R81" s="141"/>
      <c r="S81" s="142"/>
    </row>
    <row r="82" spans="2:19">
      <c r="B82" s="140"/>
      <c r="C82" s="141"/>
      <c r="D82" s="141"/>
      <c r="E82" s="141"/>
      <c r="F82" s="141"/>
      <c r="G82" s="141"/>
      <c r="H82" s="141"/>
      <c r="I82" s="141"/>
      <c r="J82" s="141"/>
      <c r="K82" s="141"/>
      <c r="L82" s="141"/>
      <c r="M82" s="141"/>
      <c r="N82" s="141"/>
      <c r="O82" s="141"/>
      <c r="P82" s="141"/>
      <c r="Q82" s="141"/>
      <c r="R82" s="141"/>
      <c r="S82" s="142"/>
    </row>
    <row r="83" spans="2:19">
      <c r="B83" s="140"/>
      <c r="C83" s="141"/>
      <c r="D83" s="141"/>
      <c r="E83" s="141"/>
      <c r="F83" s="141"/>
      <c r="G83" s="141"/>
      <c r="H83" s="141"/>
      <c r="I83" s="141"/>
      <c r="J83" s="141"/>
      <c r="K83" s="141"/>
      <c r="L83" s="141"/>
      <c r="M83" s="141"/>
      <c r="N83" s="141"/>
      <c r="O83" s="141"/>
      <c r="P83" s="141"/>
      <c r="Q83" s="141"/>
      <c r="R83" s="141"/>
      <c r="S83" s="142"/>
    </row>
    <row r="84" spans="2:19">
      <c r="B84" s="140"/>
      <c r="C84" s="141"/>
      <c r="D84" s="141"/>
      <c r="E84" s="141"/>
      <c r="F84" s="141"/>
      <c r="G84" s="141"/>
      <c r="H84" s="141"/>
      <c r="I84" s="141"/>
      <c r="J84" s="141"/>
      <c r="K84" s="141"/>
      <c r="L84" s="141"/>
      <c r="M84" s="141"/>
      <c r="N84" s="141"/>
      <c r="O84" s="141"/>
      <c r="P84" s="141"/>
      <c r="Q84" s="141"/>
      <c r="R84" s="141"/>
      <c r="S84" s="142"/>
    </row>
    <row r="85" spans="2:19">
      <c r="B85" s="140"/>
      <c r="C85" s="141"/>
      <c r="D85" s="141"/>
      <c r="E85" s="141"/>
      <c r="F85" s="141"/>
      <c r="G85" s="141"/>
      <c r="H85" s="141"/>
      <c r="I85" s="141"/>
      <c r="J85" s="141"/>
      <c r="K85" s="141"/>
      <c r="L85" s="141"/>
      <c r="M85" s="141"/>
      <c r="N85" s="141"/>
      <c r="O85" s="141"/>
      <c r="P85" s="141"/>
      <c r="Q85" s="141"/>
      <c r="R85" s="141"/>
      <c r="S85" s="142"/>
    </row>
    <row r="86" spans="2:19">
      <c r="B86" s="140"/>
      <c r="C86" s="141"/>
      <c r="D86" s="141"/>
      <c r="E86" s="141"/>
      <c r="F86" s="141"/>
      <c r="G86" s="141"/>
      <c r="H86" s="141"/>
      <c r="I86" s="141"/>
      <c r="J86" s="141"/>
      <c r="K86" s="141"/>
      <c r="L86" s="141"/>
      <c r="M86" s="141"/>
      <c r="N86" s="141"/>
      <c r="O86" s="141"/>
      <c r="P86" s="141"/>
      <c r="Q86" s="141"/>
      <c r="R86" s="141"/>
      <c r="S86" s="142"/>
    </row>
    <row r="87" spans="2:19">
      <c r="B87" s="140"/>
      <c r="C87" s="141"/>
      <c r="D87" s="141"/>
      <c r="E87" s="141"/>
      <c r="F87" s="141"/>
      <c r="G87" s="141"/>
      <c r="H87" s="141"/>
      <c r="I87" s="141"/>
      <c r="J87" s="141"/>
      <c r="K87" s="141"/>
      <c r="L87" s="141"/>
      <c r="M87" s="141"/>
      <c r="N87" s="141"/>
      <c r="O87" s="141"/>
      <c r="P87" s="141"/>
      <c r="Q87" s="141"/>
      <c r="R87" s="141"/>
      <c r="S87" s="142"/>
    </row>
    <row r="88" spans="2:19">
      <c r="B88" s="140"/>
      <c r="C88" s="141"/>
      <c r="D88" s="141"/>
      <c r="E88" s="141"/>
      <c r="F88" s="141"/>
      <c r="G88" s="141"/>
      <c r="H88" s="141"/>
      <c r="I88" s="141"/>
      <c r="J88" s="141"/>
      <c r="K88" s="141"/>
      <c r="L88" s="141"/>
      <c r="M88" s="141"/>
      <c r="N88" s="141"/>
      <c r="O88" s="141"/>
      <c r="P88" s="141"/>
      <c r="Q88" s="141"/>
      <c r="R88" s="141"/>
      <c r="S88" s="142"/>
    </row>
    <row r="89" spans="2:19" ht="13.5" thickBot="1">
      <c r="B89" s="143"/>
      <c r="C89" s="144"/>
      <c r="D89" s="144"/>
      <c r="E89" s="144"/>
      <c r="F89" s="144"/>
      <c r="G89" s="144"/>
      <c r="H89" s="144"/>
      <c r="I89" s="144"/>
      <c r="J89" s="144"/>
      <c r="K89" s="144"/>
      <c r="L89" s="144"/>
      <c r="M89" s="144"/>
      <c r="N89" s="144"/>
      <c r="O89" s="144"/>
      <c r="P89" s="144"/>
      <c r="Q89" s="144"/>
      <c r="R89" s="144"/>
      <c r="S89" s="145"/>
    </row>
    <row r="90" spans="2:19" ht="13.5" thickTop="1"/>
  </sheetData>
  <sheetProtection algorithmName="SHA-512" hashValue="K8Tj+reIvvusrZRgOVbfEnTzGKUxF6QZDq2dDE20a111W6ehp3SlbQMHyqwcp5CwlMKc4rA71uZ/gPMxhu+mGA==" saltValue="FgHS7KRMfWjHYYfojVM1bw==" spinCount="100000" sheet="1" objects="1" scenarios="1"/>
  <mergeCells count="84">
    <mergeCell ref="B19:S19"/>
    <mergeCell ref="D9:S9"/>
    <mergeCell ref="D11:S11"/>
    <mergeCell ref="D12:S12"/>
    <mergeCell ref="D10:S10"/>
    <mergeCell ref="B9:C9"/>
    <mergeCell ref="B10:C10"/>
    <mergeCell ref="B11:C11"/>
    <mergeCell ref="B14:S14"/>
    <mergeCell ref="B15:S15"/>
    <mergeCell ref="B16:S16"/>
    <mergeCell ref="B17:S17"/>
    <mergeCell ref="B18:S18"/>
    <mergeCell ref="B31:S31"/>
    <mergeCell ref="B20:S20"/>
    <mergeCell ref="B21:S21"/>
    <mergeCell ref="B22:S22"/>
    <mergeCell ref="B23:S23"/>
    <mergeCell ref="B24:S24"/>
    <mergeCell ref="B25:S25"/>
    <mergeCell ref="B26:S26"/>
    <mergeCell ref="B27:S27"/>
    <mergeCell ref="B28:S28"/>
    <mergeCell ref="B29:S29"/>
    <mergeCell ref="B30:S30"/>
    <mergeCell ref="B43:S43"/>
    <mergeCell ref="B32:S32"/>
    <mergeCell ref="B33:S33"/>
    <mergeCell ref="B34:S34"/>
    <mergeCell ref="B35:S35"/>
    <mergeCell ref="B36:S36"/>
    <mergeCell ref="B37:S37"/>
    <mergeCell ref="B38:S38"/>
    <mergeCell ref="B39:S39"/>
    <mergeCell ref="B40:S40"/>
    <mergeCell ref="B41:S41"/>
    <mergeCell ref="B42:S42"/>
    <mergeCell ref="B75:S75"/>
    <mergeCell ref="B44:S44"/>
    <mergeCell ref="B45:S45"/>
    <mergeCell ref="B46:S46"/>
    <mergeCell ref="B47:S47"/>
    <mergeCell ref="B68:S68"/>
    <mergeCell ref="B69:S69"/>
    <mergeCell ref="B54:S54"/>
    <mergeCell ref="B55:S55"/>
    <mergeCell ref="B56:S56"/>
    <mergeCell ref="B57:S57"/>
    <mergeCell ref="B70:S70"/>
    <mergeCell ref="B71:S71"/>
    <mergeCell ref="B72:S72"/>
    <mergeCell ref="B73:S73"/>
    <mergeCell ref="B74:S74"/>
    <mergeCell ref="B77:S77"/>
    <mergeCell ref="B78:S78"/>
    <mergeCell ref="B79:S79"/>
    <mergeCell ref="B80:S80"/>
    <mergeCell ref="B81:S81"/>
    <mergeCell ref="B88:S88"/>
    <mergeCell ref="B89:S89"/>
    <mergeCell ref="B13:S13"/>
    <mergeCell ref="B48:S48"/>
    <mergeCell ref="B49:S49"/>
    <mergeCell ref="B50:S50"/>
    <mergeCell ref="B51:S51"/>
    <mergeCell ref="B52:S52"/>
    <mergeCell ref="B53:S53"/>
    <mergeCell ref="B82:S82"/>
    <mergeCell ref="B83:S83"/>
    <mergeCell ref="B84:S84"/>
    <mergeCell ref="B85:S85"/>
    <mergeCell ref="B86:S86"/>
    <mergeCell ref="B87:S87"/>
    <mergeCell ref="B76:S76"/>
    <mergeCell ref="B67:S67"/>
    <mergeCell ref="B63:S63"/>
    <mergeCell ref="B64:S64"/>
    <mergeCell ref="B65:S65"/>
    <mergeCell ref="B66:S66"/>
    <mergeCell ref="B58:S58"/>
    <mergeCell ref="B59:S59"/>
    <mergeCell ref="B60:S60"/>
    <mergeCell ref="B61:S61"/>
    <mergeCell ref="B62:S62"/>
  </mergeCells>
  <pageMargins left="0.23622047244094491" right="0.23622047244094491" top="0.74803149606299213" bottom="0.74803149606299213" header="0.31496062992125984" footer="0.31496062992125984"/>
  <pageSetup paperSize="9" scale="60" fitToHeight="0" orientation="portrait" r:id="rId1"/>
  <headerFooter>
    <oddHeader>&amp;L&amp;"Arial,Bold"&amp;16&amp;G&amp;R&amp;"Arial,Bold"&amp;16Strictly Confidential (When answers are included)</oddHeader>
    <oddFooter>&amp;L&amp;F
Printed &amp;D &amp;T</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E98DD8D6-206B-47A7-BCB4-E57912D8F9CE}">
          <x14:formula1>
            <xm:f>Data!$C$54:$C$57</xm:f>
          </x14:formula1>
          <xm:sqref>D11:S11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Questions</vt:lpstr>
      <vt:lpstr>Data</vt:lpstr>
      <vt:lpstr>Chart</vt:lpstr>
      <vt:lpstr>Review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2019-12-06T10:47:49Z</dcterms:created>
  <dcterms:modified xsi:type="dcterms:W3CDTF">2020-08-21T10:25:19Z</dcterms:modified>
</cp:coreProperties>
</file>