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persons/person.xml" ContentType="application/vnd.ms-excel.person+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updateLinks="always"/>
  <xr:revisionPtr revIDLastSave="269" documentId="13_ncr:1_{DDA7488B-F63B-4A70-A8C9-6B409EBF505C}" xr6:coauthVersionLast="45" xr6:coauthVersionMax="45" xr10:uidLastSave="{09005999-FB05-4C3F-B47C-E83464165799}"/>
  <bookViews>
    <workbookView xWindow="-120" yWindow="-120" windowWidth="29040" windowHeight="15840" xr2:uid="{00000000-000D-0000-FFFF-FFFF00000000}"/>
  </bookViews>
  <sheets>
    <sheet name="Introduction" sheetId="4" r:id="rId1"/>
    <sheet name="Questions" sheetId="1" r:id="rId2"/>
    <sheet name="Data" sheetId="2" r:id="rId3"/>
    <sheet name="Chart" sheetId="3" r:id="rId4"/>
    <sheet name="Review Notes" sheetId="5" r:id="rId5"/>
  </sheets>
  <definedNames>
    <definedName name="_xlnm._FilterDatabase" localSheetId="1" hidden="1">Questions!$A$27:$O$27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 r="I5" i="2" l="1"/>
  <c r="I6" i="2"/>
  <c r="I7" i="2"/>
  <c r="I8" i="2"/>
  <c r="I9" i="2"/>
  <c r="I10" i="2"/>
  <c r="I11" i="2"/>
  <c r="I12" i="2"/>
  <c r="I13" i="2"/>
  <c r="I14" i="2"/>
  <c r="I15" i="2"/>
  <c r="I16" i="2"/>
  <c r="I17" i="2"/>
  <c r="I18" i="2"/>
  <c r="I19" i="2"/>
  <c r="I20" i="2"/>
  <c r="I21" i="2"/>
  <c r="I4" i="2"/>
  <c r="D19" i="2"/>
  <c r="D11" i="2" l="1"/>
  <c r="D8" i="2"/>
  <c r="D9" i="2"/>
  <c r="C33" i="2"/>
  <c r="C30" i="2"/>
  <c r="D30" i="2" l="1"/>
  <c r="C31" i="2" l="1"/>
  <c r="C27" i="2"/>
  <c r="N4" i="2" l="1"/>
  <c r="N5" i="2"/>
  <c r="N6" i="2"/>
  <c r="N7" i="2"/>
  <c r="N8" i="2"/>
  <c r="N9" i="2"/>
  <c r="N10" i="2"/>
  <c r="N11" i="2"/>
  <c r="N12" i="2"/>
  <c r="N13" i="2"/>
  <c r="N14" i="2"/>
  <c r="N15" i="2"/>
  <c r="N16" i="2"/>
  <c r="N17" i="2"/>
  <c r="N18" i="2"/>
  <c r="N19" i="2"/>
  <c r="N20" i="2"/>
  <c r="N21" i="2"/>
  <c r="M4" i="2"/>
  <c r="M5" i="2"/>
  <c r="M6" i="2"/>
  <c r="M7" i="2"/>
  <c r="M8" i="2"/>
  <c r="M9" i="2"/>
  <c r="M10" i="2"/>
  <c r="M11" i="2"/>
  <c r="M12" i="2"/>
  <c r="M13" i="2"/>
  <c r="M14" i="2"/>
  <c r="M15" i="2"/>
  <c r="M16" i="2"/>
  <c r="M17" i="2"/>
  <c r="M18" i="2"/>
  <c r="M19" i="2"/>
  <c r="M20" i="2"/>
  <c r="M21" i="2"/>
  <c r="L4" i="2"/>
  <c r="L5" i="2"/>
  <c r="L6" i="2"/>
  <c r="L7" i="2"/>
  <c r="L8" i="2"/>
  <c r="L9" i="2"/>
  <c r="L10" i="2"/>
  <c r="L11" i="2"/>
  <c r="L12" i="2"/>
  <c r="L13" i="2"/>
  <c r="L14" i="2"/>
  <c r="L15" i="2"/>
  <c r="L16" i="2"/>
  <c r="L17" i="2"/>
  <c r="L18" i="2"/>
  <c r="L19" i="2"/>
  <c r="L20" i="2"/>
  <c r="L21" i="2"/>
  <c r="K4" i="2"/>
  <c r="K5" i="2"/>
  <c r="K6" i="2"/>
  <c r="K7" i="2"/>
  <c r="K8" i="2"/>
  <c r="K9" i="2"/>
  <c r="K10" i="2"/>
  <c r="K11" i="2"/>
  <c r="K12" i="2"/>
  <c r="K13" i="2"/>
  <c r="K14" i="2"/>
  <c r="K15" i="2"/>
  <c r="K16" i="2"/>
  <c r="K17" i="2"/>
  <c r="K18" i="2"/>
  <c r="K19" i="2"/>
  <c r="K20" i="2"/>
  <c r="K21" i="2"/>
  <c r="J4" i="2"/>
  <c r="J5" i="2"/>
  <c r="J6" i="2"/>
  <c r="J7" i="2"/>
  <c r="J8" i="2"/>
  <c r="J9" i="2"/>
  <c r="J10" i="2"/>
  <c r="J11" i="2"/>
  <c r="J12" i="2"/>
  <c r="J13" i="2"/>
  <c r="J14" i="2"/>
  <c r="J15" i="2"/>
  <c r="J16" i="2"/>
  <c r="J17" i="2"/>
  <c r="J18" i="2"/>
  <c r="J19" i="2"/>
  <c r="J20" i="2"/>
  <c r="J21" i="2"/>
  <c r="N3" i="2"/>
  <c r="M3" i="2"/>
  <c r="L3" i="2"/>
  <c r="K3" i="2"/>
  <c r="J3" i="2"/>
  <c r="F26" i="2"/>
  <c r="E26" i="2"/>
  <c r="D26" i="2"/>
  <c r="C34" i="2"/>
  <c r="C32" i="2"/>
  <c r="C28" i="2"/>
  <c r="C29" i="2"/>
  <c r="D3" i="2"/>
  <c r="D27" i="2" s="1"/>
  <c r="O3" i="2" l="1"/>
  <c r="O4" i="2"/>
  <c r="O13" i="2"/>
  <c r="O16" i="2"/>
  <c r="O17" i="2"/>
  <c r="O18" i="2"/>
  <c r="O20" i="2"/>
  <c r="F4" i="2"/>
  <c r="O5" i="2" l="1"/>
  <c r="O14" i="2"/>
  <c r="O6" i="2"/>
  <c r="O7" i="2"/>
  <c r="O21" i="2"/>
  <c r="O19" i="2"/>
  <c r="O15" i="2"/>
  <c r="O12" i="2"/>
  <c r="O11" i="2"/>
  <c r="O10" i="2"/>
  <c r="O9" i="2"/>
  <c r="O8" i="2"/>
  <c r="F3" i="2"/>
  <c r="F21" i="2"/>
  <c r="F34" i="2" s="1"/>
  <c r="F20" i="2"/>
  <c r="F19" i="2"/>
  <c r="F18" i="2"/>
  <c r="F17" i="2"/>
  <c r="F16" i="2"/>
  <c r="F15" i="2"/>
  <c r="F33" i="2" s="1"/>
  <c r="F14" i="2"/>
  <c r="F32" i="2" s="1"/>
  <c r="F13" i="2"/>
  <c r="F12" i="2"/>
  <c r="F31" i="2" s="1"/>
  <c r="F11" i="2"/>
  <c r="F30" i="2" s="1"/>
  <c r="F10" i="2"/>
  <c r="F9" i="2"/>
  <c r="F8" i="2"/>
  <c r="F7" i="2"/>
  <c r="F29" i="2" s="1"/>
  <c r="F6" i="2"/>
  <c r="F5" i="2"/>
  <c r="F28" i="2" s="1"/>
  <c r="D4" i="2"/>
  <c r="D21" i="2"/>
  <c r="E19" i="2"/>
  <c r="D18" i="2"/>
  <c r="E18" i="2" s="1"/>
  <c r="D17" i="2"/>
  <c r="E17" i="2" s="1"/>
  <c r="D15" i="2"/>
  <c r="D14" i="2"/>
  <c r="D13" i="2"/>
  <c r="E13" i="2" s="1"/>
  <c r="D12" i="2"/>
  <c r="E11" i="2"/>
  <c r="E30" i="2" s="1"/>
  <c r="D10" i="2"/>
  <c r="E10" i="2" s="1"/>
  <c r="E8" i="2"/>
  <c r="D7" i="2"/>
  <c r="E9" i="2"/>
  <c r="D20" i="2"/>
  <c r="E20" i="2" s="1"/>
  <c r="D16" i="2"/>
  <c r="E16" i="2" s="1"/>
  <c r="D6" i="2"/>
  <c r="E6" i="2" s="1"/>
  <c r="D5" i="2"/>
  <c r="E3" i="2"/>
  <c r="E27" i="2" s="1"/>
  <c r="F35" i="2" l="1"/>
  <c r="D35" i="2"/>
  <c r="G8" i="2"/>
  <c r="G9" i="2"/>
  <c r="G13" i="2"/>
  <c r="E15" i="2"/>
  <c r="E33" i="2" s="1"/>
  <c r="D33" i="2"/>
  <c r="G11" i="2"/>
  <c r="G3" i="2"/>
  <c r="E4" i="2"/>
  <c r="E35" i="2" s="1"/>
  <c r="E5" i="2"/>
  <c r="E28" i="2" s="1"/>
  <c r="D28" i="2"/>
  <c r="E14" i="2"/>
  <c r="E32" i="2" s="1"/>
  <c r="D32" i="2"/>
  <c r="E21" i="2"/>
  <c r="E34" i="2" s="1"/>
  <c r="D34" i="2"/>
  <c r="O23" i="2"/>
  <c r="F27" i="2"/>
  <c r="E7" i="2"/>
  <c r="E29" i="2" s="1"/>
  <c r="D29" i="2"/>
  <c r="E12" i="2"/>
  <c r="E31" i="2" s="1"/>
  <c r="D31" i="2"/>
  <c r="G20" i="2"/>
  <c r="G16" i="2"/>
  <c r="G17" i="2"/>
  <c r="G6" i="2"/>
  <c r="G10" i="2"/>
  <c r="G18" i="2"/>
  <c r="G19" i="2"/>
  <c r="F23" i="2"/>
  <c r="D23" i="2"/>
  <c r="G14" i="2" l="1"/>
  <c r="G15" i="2"/>
  <c r="G7" i="2"/>
  <c r="G5" i="2"/>
  <c r="G21" i="2"/>
  <c r="G4" i="2"/>
  <c r="G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 authorId="0" shapeId="0" xr:uid="{D8BC74BF-6C33-47C3-BF0F-88348E05BE57}">
      <text>
        <r>
          <rPr>
            <sz val="9"/>
            <color indexed="81"/>
            <rFont val="Tahoma"/>
            <family val="2"/>
          </rPr>
          <t>Note: Classification definitions are shown on the Data worksheet.</t>
        </r>
      </text>
    </comment>
  </commentList>
</comments>
</file>

<file path=xl/sharedStrings.xml><?xml version="1.0" encoding="utf-8"?>
<sst xmlns="http://schemas.openxmlformats.org/spreadsheetml/2006/main" count="345" uniqueCount="207">
  <si>
    <t>Domains</t>
  </si>
  <si>
    <t>Information Security Organisational Governance</t>
  </si>
  <si>
    <t xml:space="preserve">Information Security Policy </t>
  </si>
  <si>
    <t>Security Violation &amp; Discipline</t>
  </si>
  <si>
    <t>Information Security Assurance</t>
  </si>
  <si>
    <t xml:space="preserve">Remote Access Management </t>
  </si>
  <si>
    <t xml:space="preserve">Patch Management &amp; Vulnerability Management </t>
  </si>
  <si>
    <t>Data Deletion &amp; Destruction</t>
  </si>
  <si>
    <t>Cyber Security Hygiene</t>
  </si>
  <si>
    <t>Incident Response Plan (IRP)</t>
  </si>
  <si>
    <t>DR/DCP/BCM</t>
  </si>
  <si>
    <t xml:space="preserve">Data Protection Assurance </t>
  </si>
  <si>
    <t>GDPR Compliance</t>
  </si>
  <si>
    <t xml:space="preserve">Scoring </t>
  </si>
  <si>
    <t>Risk Management</t>
  </si>
  <si>
    <t>Data Privacy</t>
  </si>
  <si>
    <t>Third Party Assurance</t>
  </si>
  <si>
    <t>Does not meet requirement</t>
  </si>
  <si>
    <t>Meet requirements</t>
  </si>
  <si>
    <t xml:space="preserve">Very good on requirements </t>
  </si>
  <si>
    <t>Physical Security</t>
  </si>
  <si>
    <t xml:space="preserve">Count </t>
  </si>
  <si>
    <t>Number of questions</t>
  </si>
  <si>
    <t>Meet requirement</t>
  </si>
  <si>
    <t xml:space="preserve">Variance </t>
  </si>
  <si>
    <t>Actual score</t>
  </si>
  <si>
    <t>Top domains</t>
  </si>
  <si>
    <t>Averagely adequate</t>
  </si>
  <si>
    <t xml:space="preserve">Exceed requirements </t>
  </si>
  <si>
    <t>All other domains score</t>
  </si>
  <si>
    <t>4. How frequently are your information security policies reviewed?</t>
  </si>
  <si>
    <t>12. Are personnel permitted to work remotely? If so what security features are in place to secure remote connectivity?</t>
  </si>
  <si>
    <t>Suppliers Response</t>
  </si>
  <si>
    <t>Position</t>
  </si>
  <si>
    <t>Date</t>
  </si>
  <si>
    <t>Section for completion by Control Risks</t>
  </si>
  <si>
    <t>Name of supplier</t>
  </si>
  <si>
    <t>Name of person completing the questionnaire</t>
  </si>
  <si>
    <t xml:space="preserve">Secure Acquisition, Development &amp; Software Maintenance Secure (SDLC) </t>
  </si>
  <si>
    <t>Domains evaluated for competence</t>
  </si>
  <si>
    <t>#</t>
  </si>
  <si>
    <t>Information Security, Cyber Security and Data Protection Questionnaire</t>
  </si>
  <si>
    <t>Contact phone number</t>
  </si>
  <si>
    <t>Contact email address</t>
  </si>
  <si>
    <t>Supplier website</t>
  </si>
  <si>
    <t>Company address</t>
  </si>
  <si>
    <t xml:space="preserve">Questions </t>
  </si>
  <si>
    <t>Cloud Security Assurance</t>
  </si>
  <si>
    <t>Encryption, Authentication, Authorisation, Auditability and PAM</t>
  </si>
  <si>
    <t xml:space="preserve">6. What training do new or existing staff receive in relation to the information security policies and procedures?  List the key areas of the training. How frequently do they receive training? </t>
  </si>
  <si>
    <t xml:space="preserve">7. What processes or security procedural runbooks do you operate to ensure information security policies are complied with? </t>
  </si>
  <si>
    <t>10. What physical security measures do you have in place at your premises?</t>
  </si>
  <si>
    <t>Please provide a description of the service. What does it do?</t>
  </si>
  <si>
    <t>What is the licensing model for the service?</t>
  </si>
  <si>
    <t>Description of information which is held by or accessible to the service.</t>
  </si>
  <si>
    <t xml:space="preserve">3. What policies does your organisation have in place for managing information security? Provide us a list of all your security policies.
</t>
  </si>
  <si>
    <r>
      <t>2. </t>
    </r>
    <r>
      <rPr>
        <sz val="10"/>
        <rFont val="Calibri"/>
        <family val="2"/>
        <scheme val="minor"/>
      </rPr>
      <t>Do you have a formal Information Security program in place? Does the company have a dedicated Information Security function and how many people are in the team? Please provide information.</t>
    </r>
  </si>
  <si>
    <t>Purpose of service</t>
  </si>
  <si>
    <t>13. What encryption policies do you apply to your data?  For example do you encrypt: portable or removable media storage that store personal or confidential data/data at rest/data in transit?</t>
  </si>
  <si>
    <t>14.  Are authentication and logical access controls, including passwords, applied to control different levels of access to information depending upon requirements and roles for supplier or subcontractor staff?</t>
  </si>
  <si>
    <t>18. Are your security measures subject to any form of independent review?</t>
  </si>
  <si>
    <t>19. Do you have a formal cyber security program?  If the answer is NO could you tell us when do you envisage the cyber security programme to start?</t>
  </si>
  <si>
    <t>21. When was the last time your cyber security incident response plan (IRP) was reviewed and updated?</t>
  </si>
  <si>
    <t xml:space="preserve">22. When was the last time your IRP was tested through a desk or simulation exercise?  If you cannot tell us when you last simulated an IRP Exercise. When do you anticipate this exercise will be done? </t>
  </si>
  <si>
    <t>23. How do you log and issue alerts on relevant security events?</t>
  </si>
  <si>
    <t>24. Does your IRP clearly define when a security event triggers its application?</t>
  </si>
  <si>
    <t>25.  What stakeholders are involved in your IRP? What people in the organisation would you call if the business had a major security incident?</t>
  </si>
  <si>
    <t>26.  Do you have formally defined criteria for notifying customers of an incident that might impact the security of their data or systems?</t>
  </si>
  <si>
    <t>27. What are your service levels for notification? If you don’t know what your present service level agreements are what should they be for new customers requiring an IRP.</t>
  </si>
  <si>
    <t>28. Does your IRP identify how your workforce internally reports an incident?</t>
  </si>
  <si>
    <t>29. Does your IRP define triggers for escalation to senior management in the event of a significant incident?</t>
  </si>
  <si>
    <t>30. Does your IRP address obtaining forensics and other technology services in the event of an incident?</t>
  </si>
  <si>
    <t>36. Are the business continuity and disaster recovery plans regularly tested?  When was the last test?</t>
  </si>
  <si>
    <t>37. What are the Recovery Time Objective (RTO) and Recovery Point Objective (RPO) Service Level Agreements (SLAs) for the services in scope?</t>
  </si>
  <si>
    <t>38. Do you have data backup and systems recovery operations that are independently tested?</t>
  </si>
  <si>
    <t xml:space="preserve">39. Has a risk analysis of the personnel and organisational risks been carried out before contracting with external companies?
</t>
  </si>
  <si>
    <t>11. Is access given to anyone outside the organisation, for example, to provide IT support?  If so, are appropriate security procedures in place to manage and oversee such access?</t>
  </si>
  <si>
    <t>16. What procedures do you operate for secure destruction of systems and media used for data storage before being reused for other purposes?</t>
  </si>
  <si>
    <t>15. Are unique IDs required for all supplier or subcontractor staff?</t>
  </si>
  <si>
    <t>17. Is access to data restricted to a need to know basis?</t>
  </si>
  <si>
    <r>
      <t>20.</t>
    </r>
    <r>
      <rPr>
        <sz val="10"/>
        <rFont val="Calibri"/>
        <family val="2"/>
        <scheme val="minor"/>
      </rPr>
      <t> Have you identified the key cyber security risks your organisation faces?  How often do you review and update these?</t>
    </r>
  </si>
  <si>
    <t>31. Does your IRP address how to carry out large scale communication exercises with affected plan members?</t>
  </si>
  <si>
    <t>32. Has your organisation experienced any successful cyber security attacks or data breaches within the last 5 years? If yes, please describe in the comments section.</t>
  </si>
  <si>
    <t>33. Does your IRP require post-incident debriefing and analysis, including lessons learned and potential revisions to the plan? Have any such reviews been conducted?  If you have not done post incident management debriefings and analysis in the past. Give us a rough idea or illustrate clearly of how do you think it should be done?</t>
  </si>
  <si>
    <t>34. What training do your staff receive in relation to the IRP and cyber security issues?</t>
  </si>
  <si>
    <r>
      <t>35</t>
    </r>
    <r>
      <rPr>
        <sz val="10"/>
        <color indexed="8"/>
        <rFont val="Calibri"/>
        <family val="2"/>
        <scheme val="minor"/>
      </rPr>
      <t>. What business continuity and disaster recovery plans do you have in place?  Do they address risk of loss, damage, or corruption of information arising from:
- Network failure
- Computer virus
- Theft
- Human error
- Other disasters</t>
    </r>
  </si>
  <si>
    <t>40. Has information risk analysis /data classification been undertaken consistently for each critical information system?</t>
  </si>
  <si>
    <t xml:space="preserve">41. Are Regular Vulnerability Assessments and Penetration Testing performed? Do you use third party companies? How do you perform vulnerability remediation of risks from an assessment? </t>
  </si>
  <si>
    <t>42. Who is responsible for data protection within your organisation?</t>
  </si>
  <si>
    <t>43. Does your organisation have a data protection officer?</t>
  </si>
  <si>
    <t>44. Does your organisation have a formal data protection program? Please describe.</t>
  </si>
  <si>
    <t>45. What policies and procedures does your organisation have in relation to personal data?</t>
  </si>
  <si>
    <t>46. When were, the policies and procedures were last updated?</t>
  </si>
  <si>
    <t xml:space="preserve">47. Are staff and contractors bound to maintain the confidentiality of all appropriate data including personal data pursuant to executed confidentiality obligations?  </t>
  </si>
  <si>
    <t>48. What training do staff receive in relation to personal data and data protection?  Is training conducted at least annually?</t>
  </si>
  <si>
    <t>49. What processes do you operate to ensure data protection policies are complied with?</t>
  </si>
  <si>
    <t>50. Is there a formal disciplinary or security sanction policy for staff who violate data protection policies?</t>
  </si>
  <si>
    <t>51. How do you manage access to personal data to ensure that staff only access personal data which is relevant to their tasks?</t>
  </si>
  <si>
    <r>
      <t>52. What retention/deletion policies and procedures do you apply in respect of personal data processed on behalf of customers ("</t>
    </r>
    <r>
      <rPr>
        <b/>
        <sz val="10"/>
        <color indexed="8"/>
        <rFont val="Calibri"/>
        <family val="2"/>
        <scheme val="minor"/>
      </rPr>
      <t>customer data</t>
    </r>
    <r>
      <rPr>
        <sz val="10"/>
        <color indexed="8"/>
        <rFont val="Calibri"/>
        <family val="2"/>
        <scheme val="minor"/>
      </rPr>
      <t>")?</t>
    </r>
  </si>
  <si>
    <t>53. What policies or procedures do you operate to authenticate the identification of intended recipients of information prior to disclosure?</t>
  </si>
  <si>
    <t>54. What procedures do you have for authorizing and securing temporary removal of personal data, and security measures in place (e.g. when working from home or remotely)?</t>
  </si>
  <si>
    <r>
      <t>55. Does your organisation have a project for compliance with the EU General Data Protection Regulation ("</t>
    </r>
    <r>
      <rPr>
        <b/>
        <sz val="10"/>
        <color indexed="8"/>
        <rFont val="Calibri"/>
        <family val="2"/>
        <scheme val="minor"/>
      </rPr>
      <t>GDPR</t>
    </r>
    <r>
      <rPr>
        <sz val="10"/>
        <color indexed="8"/>
        <rFont val="Calibri"/>
        <family val="2"/>
        <scheme val="minor"/>
      </rPr>
      <t xml:space="preserve">")? </t>
    </r>
  </si>
  <si>
    <t>56. What policies and procedures does your organisation have in place to support:
(a)   The accountability requirements of the GDPR;
(b)    Privacy by design and by default?</t>
  </si>
  <si>
    <t>57. Do you maintain a data inventory or data map in respect of customer data? Please provide details.</t>
  </si>
  <si>
    <t>Reviewers:</t>
  </si>
  <si>
    <t xml:space="preserve">Covering Notes: </t>
  </si>
  <si>
    <t>Date:</t>
  </si>
  <si>
    <t>Public</t>
  </si>
  <si>
    <t>General</t>
  </si>
  <si>
    <t>Confidential</t>
  </si>
  <si>
    <t>Strictly Confidential</t>
  </si>
  <si>
    <t>Information widely available free of charge to the general public</t>
  </si>
  <si>
    <t>Information that is not Public, Confidential or Strictly Confidential</t>
  </si>
  <si>
    <t>Release outside authorised group would be likely to affect Control Risks or a client by causing:
– Serious embarrassment
– Measurable and not insignificant financial loss
– More than one day's operational delay
– Short-term detentions</t>
  </si>
  <si>
    <t>Release outside authorised group of people would be likely to affect Control Risks or a client by causing:
– Seriously damaged reputation
– Substantial loss, for example more than 10% of profits
– Very significant demands on management time
– More than one week's operational delay
– Fatalities or multiple injuries
– Long-term detentions</t>
  </si>
  <si>
    <t>Definition</t>
  </si>
  <si>
    <t>Data Classification</t>
  </si>
  <si>
    <t>Highest classification of the information held. (Public, General, Confidential, Strictly Confidential).</t>
  </si>
  <si>
    <t>Company (Contracting legal entity)</t>
  </si>
  <si>
    <t>58. Does you hold personally-identifiable information (PII) such as a person’s name, address, etc? If so what attributes are held?</t>
  </si>
  <si>
    <r>
      <t>59. Do you share any personal data processed on behalf of customers ("</t>
    </r>
    <r>
      <rPr>
        <b/>
        <sz val="10"/>
        <color indexed="8"/>
        <rFont val="Calibri"/>
        <family val="2"/>
        <scheme val="minor"/>
      </rPr>
      <t>customer data</t>
    </r>
    <r>
      <rPr>
        <sz val="10"/>
        <color indexed="8"/>
        <rFont val="Calibri"/>
        <family val="2"/>
        <scheme val="minor"/>
      </rPr>
      <t>") on an intra-group basis?  If so, please provide details of the circumstances and the intra-group agreements in place to cover this.</t>
    </r>
  </si>
  <si>
    <t>60. Do you share customer data internationally? 
If so, how are these data transfers legitimised? i.e. What legal framework and security clauses are you using in the contract to protect Control Risks information contractually?</t>
  </si>
  <si>
    <t>61. Do you sub-contract any of your processing of customer data to third parties?  If yes, please provide details of:
(a)  What vendor due diligence you carry out;
(b)  Whether you are able to audit vendors and how often you exercise these rights;
(c)   How processing of personal data is addressed within your contract terms;
(d)   What plans you have in place to ensure these contracts are updated to meet the requirements of the GDPR.</t>
  </si>
  <si>
    <t xml:space="preserve">62. Are your systems currently able to support the data subject rights set out in chapter III of the GDPR in respect of customer data?
If not, please provide details of which rights they are unable to support.  
What plans do you have to bring them into compliance? </t>
  </si>
  <si>
    <t>63. Do you consider yourselves a data processor or data controller for the purposes of this agreement? Please state why.</t>
  </si>
  <si>
    <t>64. Please provide details of when and how you carry out privacy impact assessments in respect of processing of customer data.</t>
  </si>
  <si>
    <t>65. What data is the service collecting, processing or storing?</t>
  </si>
  <si>
    <t>66. Does the service process or hold credit or debit card details?</t>
  </si>
  <si>
    <t>67. Does the service hold personally-identifiable information (PII) such as a person’s name, address, etc? If so what attributes are held?</t>
  </si>
  <si>
    <t>68. Does the service hold sensitive personally-identifiable information (SPI), such as health data, race, ethnic origin, genetic or biometric data, sexual orientation etc.</t>
  </si>
  <si>
    <t>69. Is this service for internal use or is it external / public facing?</t>
  </si>
  <si>
    <t>70. Is the service hosted or installed internally by Control Risks?</t>
  </si>
  <si>
    <t>71. If hosted or installed internally, does any information or data get transmitted to the supplier, any third parties or service providers? Is any data stored outside the internally hosted service by the supplier, any third parties or service providers?</t>
  </si>
  <si>
    <t>72. If so who, and where are they located?</t>
  </si>
  <si>
    <t>73. Is your service a multitenant solution?</t>
  </si>
  <si>
    <t>74. If Yes - can you provide information on the separation and segregation controls between Control Risks information/data and other clients information/data?</t>
  </si>
  <si>
    <t>75. Where are the services located that would be storing, processing or transmitting Control Risks data (e.g. UK, EU, USA, other). Each location would need to be provided.</t>
  </si>
  <si>
    <t>76. Where are the service backups located and are they encrypted?</t>
  </si>
  <si>
    <t>77. Does the service use any Cloud services (IaaS, PaaS or SaaS etc)? If so which?</t>
  </si>
  <si>
    <t>78. Are the Cloud services sub-contracted or hosted by a third party hosting provider? If so who?</t>
  </si>
  <si>
    <t>79. Is the third party certified or accredited in any IT Security standards, such as ISO27001, NIST, COBIT, Cloud Service Alliance STAR etc? If so, please provide certificate, scope statement and Statement of Applicability.</t>
  </si>
  <si>
    <t>80. Does the third party provide independent audit reports (e.g. Service Operational Control - SOC)? Please provide.</t>
  </si>
  <si>
    <t>81. How is the service accessed by users? Does it have a web interface?</t>
  </si>
  <si>
    <t>82. How is the service administered? Is it over the same interface?</t>
  </si>
  <si>
    <t>83. Does the service display an approved system use notification banner before granting access that provides privacy and security notices consistent with applicable laws, directives policies, regulations, standards and guidance?</t>
  </si>
  <si>
    <t>84. Please provide system architecture / security architecture diagrams showing components, access to the service and network security controls such as firewalls and IDS/IPS.</t>
  </si>
  <si>
    <t>85. Please provide how the service and the data is protected in transit and at rest. For example, server encryption, database encryption, storage encryption, which protocols, key strengths and key management.</t>
  </si>
  <si>
    <t>86. Which supplier or sub contractor staff have access to Control Risks data and where are they located? This includes access to backups of Control Risks data.</t>
  </si>
  <si>
    <t>87. What are the precautions taken to ensure the security of the devices used by the supplier or subcontractor staff to access the system or data? For instance, is there a standard build with regular security/antivirus updates? Are laptops encrypted? Do they have disabled USB ports?</t>
  </si>
  <si>
    <t>88. Are supplier or subcontractor staff permitted to use non-standard devices such as home computers to access the system or data? If so, what controls are there to prevent accidental data leakage (accidental or deliberate) or corruption, e.g., through malware?</t>
  </si>
  <si>
    <t>89. Are supplier or subcontractor staff permitted to use mobile devices to access the system or data? If so, what controls are there to prevent data leakage (accidental or deliberate) or corruption, e.g., through malware?</t>
  </si>
  <si>
    <t>90. What are the restrictions (procedural and technical) on information being copied off the system by the supplier or sub contractor staff?</t>
  </si>
  <si>
    <t>91. What are the restrictions (procedural and technical) on information being copied off the system by the end user? By an administrator?</t>
  </si>
  <si>
    <t>92. What are all the different levels of privilege used by supplier staff for accessing the service?</t>
  </si>
  <si>
    <t>93. For each level of privilege above, describe the group of people within the supplier organisation (and subcontractors): approximately how many there are; who they are employed by (supplier or subcontractor)</t>
  </si>
  <si>
    <t>94. What is the authentication method for each privilege level? Is there any facility for MFA/2FA? If so, is this compulsory or optional?</t>
  </si>
  <si>
    <t>95. Who creates and manages the accounts for Control Risks to access the service?</t>
  </si>
  <si>
    <t>96. What are all the different levels of privilege used by Control Risks for accessing the service?</t>
  </si>
  <si>
    <t>97. Does authentication to the service for Control Risks require MFA/2FA as standard?</t>
  </si>
  <si>
    <t>98. Is there any automatic enforcement of strong passwords? If so, describe the constraints which make a strong password in your service.</t>
  </si>
  <si>
    <t>99. Are passwords encrypted in transit?</t>
  </si>
  <si>
    <t>100. Are passwords salted / hashed / encrypted in storage? What is the encryption / hashing algorithm used for passwords? Where are they stored?</t>
  </si>
  <si>
    <t>101. Does the service uniquely identify and authenticate named users? Are generic user accounts permitted which are not attributable to a specific person?</t>
  </si>
  <si>
    <t>102. Does the service uniquely identify and authenticate user devices before establishing a connection? If so, is this compulsory or optional?</t>
  </si>
  <si>
    <t>103. Unsuccessful logon attempts. Can the service tool enforce a limit of consecutive invalid login attempts by a user in a defined time period. If so, what are the is the defaults? Is this customisable?. Are accounts locked if this limit is exceeded? What is the process to unlock the accounts?</t>
  </si>
  <si>
    <t>104. Does the service notify the user, upon successful login, of the date and time of the last login and the number of unsuccessful logon attempts since the last successful logon?</t>
  </si>
  <si>
    <t>105. What is the "client forgot password" process? How does the supplier verify the requester’s identity?</t>
  </si>
  <si>
    <t>106. What is the "forgot password" process for higher levels of privilege? How does the supplier verify the requester’s identity?</t>
  </si>
  <si>
    <t>107. Does the service lock the session / terminate the session / enforce a logout after a period of inactivity. If so, what is that period and is it configurable?</t>
  </si>
  <si>
    <t>108. Is Single Sign-on available?  Can the service be federated using our authentication service?</t>
  </si>
  <si>
    <t>109. If so, which are supported for SSO? ADFS/SAML/Other</t>
  </si>
  <si>
    <t>110. Can access to the service be limited to select IP addresses (IP Whitelisting or IP Binding)?</t>
  </si>
  <si>
    <t>111. Does the service produce an audit record containing the following for each event. Date and time of the event. The component of the information system where the event occurred. Type of event. User/subject identity. The event outcome. How long are audit records retained?</t>
  </si>
  <si>
    <t>112. Does the service protect audit information and audit tools from unauthorised access, modification and deletion?</t>
  </si>
  <si>
    <t>113. Does the service use internal system clocks to generate time stamps for audit records?</t>
  </si>
  <si>
    <t>114. Does the service have denial-of-service protection?</t>
  </si>
  <si>
    <t>115. Does the service prevent unauthorised or unintended information transfer via shared information system resources?</t>
  </si>
  <si>
    <t>116. Does the service monitor and detect unauthorised changes to software and information?</t>
  </si>
  <si>
    <t>117. Describe the security aspects of the software development lifecycle used to build the current version of your service (regardless of whether the codebase was developed by your firm or a subcontractor).</t>
  </si>
  <si>
    <t xml:space="preserve">118. To what extent have development and test environments been separated from the production environments? Please Illustrate how this segregation and controls of environments are done?  </t>
  </si>
  <si>
    <t>119. How does your organisation ensure that any code that is developed is secure against OWASP Top 10 at a minimum? What training and development do your employees receive in terms of secure application development?</t>
  </si>
  <si>
    <t>120. Do you have antivirus and anti-hacking measures in place to prevent the compromising of the integrity of data or systems?  If so, please describe.</t>
  </si>
  <si>
    <t xml:space="preserve">121. Is there a program in place for identifying IT system vulnerabilities and a program for applying security patches in a timely manner? </t>
  </si>
  <si>
    <t>122. Do you perform network security testing? And how often? And what procedures are followed to ensure the network tests are valid and the network is secure?</t>
  </si>
  <si>
    <t>123. How do you test and rollout into production vulnerability patches? How do you maintain Software releases and temporary programme fixes (TPF's) on a monthly basis?</t>
  </si>
  <si>
    <t>124. Is there a software patch management process in place and could you describe the security patch management software used and the procedures you have in place to validate the Patches and Keep Enterprise Systems up to date from  Cyber attacks/breaches</t>
  </si>
  <si>
    <t>125. Describe all types of security testing applied to your service. (e.g., static code review tool, dynamic analysis tool, a fuzz testing tool, penetration testing, vulnerability testing, architecture risk assessment, industry or government certification, and/or any similar security specific reviews).</t>
  </si>
  <si>
    <t>126. Provide the most recent report of a physical security assessment of locations where client data is stored.</t>
  </si>
  <si>
    <t>Review Result:</t>
  </si>
  <si>
    <t>Assessment and Review Result</t>
  </si>
  <si>
    <t>No risks/concerns identified</t>
  </si>
  <si>
    <t>Minor risks/concerns identified</t>
  </si>
  <si>
    <t>Major risks/concerns identified</t>
  </si>
  <si>
    <t>Review Result</t>
  </si>
  <si>
    <t>Description</t>
  </si>
  <si>
    <t>Questions have either not been answered or not answered to a sufficient depth to complete the assessment.</t>
  </si>
  <si>
    <t>Insufficient data to complete assessment</t>
  </si>
  <si>
    <t>No risks or concerns have bene identified from the response. Scoring meets minimum requirements.</t>
  </si>
  <si>
    <r>
      <rPr>
        <sz val="10"/>
        <color indexed="8"/>
        <rFont val="Calibri"/>
        <family val="2"/>
        <scheme val="minor"/>
      </rPr>
      <t>5. When were your information security policies last updated?</t>
    </r>
    <r>
      <rPr>
        <sz val="10"/>
        <color indexed="8"/>
        <rFont val="Calibri"/>
        <family val="2"/>
      </rPr>
      <t xml:space="preserve"> </t>
    </r>
  </si>
  <si>
    <r>
      <t>8.</t>
    </r>
    <r>
      <rPr>
        <sz val="10"/>
        <rFont val="Calibri"/>
        <family val="2"/>
        <scheme val="minor"/>
      </rPr>
      <t xml:space="preserve"> Is there a formal disciplinary or security </t>
    </r>
    <r>
      <rPr>
        <sz val="10"/>
        <color indexed="8"/>
        <rFont val="Calibri"/>
        <family val="2"/>
        <scheme val="minor"/>
      </rPr>
      <t>sanction policy for staff who violate information security policies and procedures?</t>
    </r>
  </si>
  <si>
    <t>9. Are your security and information management processes accredited to any official standard? Can you show evidence of your certifications of these standards? Please provide certificates.</t>
  </si>
  <si>
    <t>1. Who is responsible for information management and cyber security within your organisation? Please provide an overview of their job responsibilities. If there isn't a person in charge of information security at present when does the business envisage getting a Security Manager/CISO on board?</t>
  </si>
  <si>
    <t>This section contains questions relating to the supplier/partner/vendor</t>
  </si>
  <si>
    <t>This section contains questions relating to the service</t>
  </si>
  <si>
    <t>Section for completion by the service provider/partner/vendor</t>
  </si>
  <si>
    <t>Minor risks or concerns identified, such as gaps in evidence, controls or supplied documentation. Does not meet minimum requirements in some areas.</t>
  </si>
  <si>
    <t>Major risks or concerns identified, such as missing encryption or patching controls. Does not meet minimum requirements in several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</si>
</sst>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theme="1"/>
      <name val="Arial"/>
      <family val="2"/>
    </font>
    <font>
      <sz val="10"/>
      <color theme="1"/>
      <name val="Arial"/>
      <family val="2"/>
    </font>
    <font>
      <b/>
      <sz val="10"/>
      <color theme="1"/>
      <name val="Arial"/>
      <family val="2"/>
    </font>
    <font>
      <sz val="10"/>
      <color indexed="8"/>
      <name val="Calibri"/>
      <family val="2"/>
    </font>
    <font>
      <b/>
      <sz val="10"/>
      <color indexed="8"/>
      <name val="Helvetica Neue"/>
    </font>
    <font>
      <b/>
      <sz val="10"/>
      <color rgb="FFFF0000"/>
      <name val="Arial"/>
      <family val="2"/>
    </font>
    <font>
      <sz val="10"/>
      <color indexed="8"/>
      <name val="Calibri"/>
      <family val="2"/>
      <scheme val="minor"/>
    </font>
    <font>
      <sz val="10"/>
      <name val="Calibri"/>
      <family val="2"/>
      <scheme val="minor"/>
    </font>
    <font>
      <b/>
      <sz val="10"/>
      <color indexed="8"/>
      <name val="Calibri"/>
      <family val="2"/>
      <scheme val="minor"/>
    </font>
    <font>
      <b/>
      <u/>
      <sz val="10"/>
      <color theme="1"/>
      <name val="Arial"/>
      <family val="2"/>
    </font>
    <font>
      <b/>
      <sz val="18"/>
      <color theme="1"/>
      <name val="Arial"/>
      <family val="2"/>
    </font>
    <font>
      <i/>
      <sz val="11"/>
      <color rgb="FFA6A6A6"/>
      <name val="Calibri"/>
      <family val="2"/>
    </font>
    <font>
      <b/>
      <i/>
      <sz val="10"/>
      <color theme="1"/>
      <name val="Arial"/>
      <family val="2"/>
    </font>
    <font>
      <b/>
      <u/>
      <sz val="12"/>
      <color theme="1"/>
      <name val="Arial"/>
      <family val="2"/>
    </font>
    <font>
      <b/>
      <u/>
      <sz val="18"/>
      <color rgb="FF000000"/>
      <name val="Calibri"/>
      <family val="2"/>
    </font>
    <font>
      <sz val="14"/>
      <color rgb="FF000000"/>
      <name val="Calibri"/>
      <family val="2"/>
    </font>
    <font>
      <b/>
      <sz val="14"/>
      <color rgb="FF000000"/>
      <name val="Calibri"/>
      <family val="2"/>
    </font>
    <font>
      <sz val="9"/>
      <color indexed="81"/>
      <name val="Tahoma"/>
      <family val="2"/>
    </font>
  </fonts>
  <fills count="6">
    <fill>
      <patternFill patternType="none"/>
    </fill>
    <fill>
      <patternFill patternType="gray125"/>
    </fill>
    <fill>
      <patternFill patternType="solid">
        <fgColor theme="2" tint="-9.9978637043366805E-2"/>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2" fillId="0" borderId="0" xfId="0" applyFont="1" applyAlignment="1">
      <alignment horizontal="center" vertical="center"/>
    </xf>
    <xf numFmtId="0" fontId="3"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0" fillId="0" borderId="0" xfId="0" applyFont="1" applyAlignment="1" applyProtection="1">
      <alignment horizontal="left" vertical="top"/>
    </xf>
    <xf numFmtId="0" fontId="0" fillId="2" borderId="8" xfId="0" applyFont="1" applyFill="1" applyBorder="1" applyAlignment="1" applyProtection="1">
      <alignment horizontal="left" vertical="top" wrapText="1"/>
    </xf>
    <xf numFmtId="0" fontId="0" fillId="2" borderId="9" xfId="0" applyFont="1" applyFill="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3" borderId="0" xfId="0" applyFill="1"/>
    <xf numFmtId="0" fontId="3"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protection locked="0"/>
    </xf>
    <xf numFmtId="17" fontId="3" fillId="0" borderId="1" xfId="0" applyNumberFormat="1" applyFont="1" applyBorder="1" applyAlignment="1" applyProtection="1">
      <alignment horizontal="left" vertical="top" wrapText="1"/>
      <protection locked="0"/>
    </xf>
    <xf numFmtId="0" fontId="6"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10" fillId="0" borderId="0" xfId="0" applyFont="1"/>
    <xf numFmtId="0" fontId="11" fillId="0" borderId="0" xfId="0" applyFont="1" applyAlignment="1">
      <alignment horizontal="left" vertical="center" indent="3"/>
    </xf>
    <xf numFmtId="0" fontId="12" fillId="0" borderId="0" xfId="0" applyFont="1"/>
    <xf numFmtId="0" fontId="9" fillId="0" borderId="0" xfId="0" applyFont="1" applyAlignment="1" applyProtection="1">
      <alignment horizontal="left" vertical="top"/>
    </xf>
    <xf numFmtId="0" fontId="13" fillId="0" borderId="0" xfId="0" applyFont="1" applyAlignment="1" applyProtection="1">
      <alignment horizontal="left" vertical="top"/>
    </xf>
    <xf numFmtId="0" fontId="6" fillId="0" borderId="23" xfId="0" applyFont="1" applyBorder="1" applyAlignment="1" applyProtection="1">
      <alignment horizontal="left" vertical="top" wrapText="1"/>
    </xf>
    <xf numFmtId="0" fontId="3"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0" fillId="0" borderId="5" xfId="0" applyFont="1" applyFill="1" applyBorder="1" applyAlignment="1">
      <alignment vertical="top" wrapText="1"/>
    </xf>
    <xf numFmtId="0" fontId="0" fillId="0" borderId="2" xfId="0" applyBorder="1" applyAlignment="1">
      <alignment horizontal="left" vertical="top"/>
    </xf>
    <xf numFmtId="0" fontId="0" fillId="0" borderId="29" xfId="0" applyFont="1" applyBorder="1" applyAlignment="1">
      <alignment vertical="top" wrapText="1"/>
    </xf>
    <xf numFmtId="0" fontId="0" fillId="0" borderId="3" xfId="0" applyBorder="1" applyAlignment="1">
      <alignment horizontal="left" vertical="top"/>
    </xf>
    <xf numFmtId="0" fontId="0" fillId="0" borderId="30" xfId="0" applyFont="1" applyBorder="1" applyAlignment="1">
      <alignment vertical="top" wrapText="1"/>
    </xf>
    <xf numFmtId="0" fontId="0" fillId="0" borderId="4" xfId="0" applyBorder="1" applyAlignment="1">
      <alignment horizontal="left" vertical="top"/>
    </xf>
    <xf numFmtId="0" fontId="0" fillId="0" borderId="7" xfId="0" applyFont="1" applyBorder="1" applyAlignment="1">
      <alignment vertical="top" wrapText="1"/>
    </xf>
    <xf numFmtId="0" fontId="2" fillId="4" borderId="8" xfId="0" applyFont="1" applyFill="1" applyBorder="1" applyAlignment="1">
      <alignment horizontal="center" vertical="center"/>
    </xf>
    <xf numFmtId="0" fontId="4"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xf>
    <xf numFmtId="0" fontId="4" fillId="4" borderId="8" xfId="0" applyFont="1" applyFill="1" applyBorder="1" applyAlignment="1">
      <alignment horizontal="center" vertical="center" wrapText="1"/>
    </xf>
    <xf numFmtId="0" fontId="2" fillId="4" borderId="8" xfId="0" applyFont="1" applyFill="1" applyBorder="1"/>
    <xf numFmtId="0" fontId="0" fillId="4" borderId="10" xfId="0" applyFill="1" applyBorder="1"/>
    <xf numFmtId="0" fontId="14" fillId="0" borderId="0" xfId="0" applyFont="1" applyAlignment="1">
      <alignment horizontal="left" vertical="center"/>
    </xf>
    <xf numFmtId="0" fontId="15" fillId="0" borderId="0" xfId="0" applyFont="1" applyAlignment="1">
      <alignment horizontal="left" vertical="center"/>
    </xf>
    <xf numFmtId="0" fontId="0" fillId="5" borderId="4" xfId="0" applyFill="1" applyBorder="1" applyAlignment="1">
      <alignment vertical="top"/>
    </xf>
    <xf numFmtId="0" fontId="0" fillId="0" borderId="6" xfId="0" applyBorder="1" applyAlignment="1">
      <alignment vertical="top"/>
    </xf>
    <xf numFmtId="9" fontId="0" fillId="0" borderId="7" xfId="1" applyFont="1" applyBorder="1" applyAlignment="1">
      <alignment vertical="top"/>
    </xf>
    <xf numFmtId="0" fontId="0" fillId="0" borderId="0" xfId="0"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 xfId="0" applyFill="1" applyBorder="1" applyAlignment="1">
      <alignment vertical="top"/>
    </xf>
    <xf numFmtId="0" fontId="0" fillId="0" borderId="1" xfId="0" applyBorder="1" applyAlignment="1">
      <alignment vertical="top"/>
    </xf>
    <xf numFmtId="9" fontId="0" fillId="0" borderId="29" xfId="1" applyFont="1" applyBorder="1" applyAlignment="1">
      <alignment vertical="top"/>
    </xf>
    <xf numFmtId="0" fontId="0" fillId="0" borderId="29" xfId="0" applyBorder="1" applyAlignment="1">
      <alignment vertical="top"/>
    </xf>
    <xf numFmtId="0" fontId="0" fillId="5" borderId="2" xfId="0" applyFill="1" applyBorder="1" applyAlignment="1">
      <alignment vertical="top"/>
    </xf>
    <xf numFmtId="0" fontId="0" fillId="0" borderId="2" xfId="0" applyBorder="1" applyAlignment="1">
      <alignment vertical="top"/>
    </xf>
    <xf numFmtId="0" fontId="0" fillId="0" borderId="3" xfId="0" applyBorder="1" applyAlignment="1">
      <alignment vertical="top"/>
    </xf>
    <xf numFmtId="0" fontId="5" fillId="0" borderId="5" xfId="0" applyFont="1" applyBorder="1" applyAlignment="1">
      <alignment vertical="top"/>
    </xf>
    <xf numFmtId="0" fontId="0" fillId="0" borderId="30" xfId="0" applyBorder="1" applyAlignment="1">
      <alignment vertical="top"/>
    </xf>
    <xf numFmtId="0" fontId="0" fillId="0" borderId="5"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2" borderId="10" xfId="0" applyFont="1" applyFill="1" applyBorder="1" applyAlignment="1" applyProtection="1">
      <alignment horizontal="center"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left" vertical="top"/>
    </xf>
    <xf numFmtId="0" fontId="0" fillId="0" borderId="4" xfId="0" applyFont="1" applyBorder="1" applyAlignment="1">
      <alignment vertical="top" wrapText="1"/>
    </xf>
    <xf numFmtId="0" fontId="0" fillId="0" borderId="2" xfId="0" applyBorder="1" applyAlignment="1">
      <alignment vertical="top" wrapText="1"/>
    </xf>
    <xf numFmtId="0" fontId="0" fillId="4" borderId="16" xfId="0" applyFont="1" applyFill="1" applyBorder="1" applyAlignment="1" applyProtection="1">
      <alignment horizontal="left" vertical="top"/>
    </xf>
    <xf numFmtId="0" fontId="0" fillId="4" borderId="17" xfId="0" applyFont="1" applyFill="1" applyBorder="1" applyAlignment="1" applyProtection="1">
      <alignment horizontal="left" vertical="top"/>
    </xf>
    <xf numFmtId="0" fontId="0" fillId="4" borderId="18" xfId="0" applyFont="1" applyFill="1" applyBorder="1" applyAlignment="1" applyProtection="1">
      <alignment horizontal="left" vertical="top"/>
    </xf>
    <xf numFmtId="0" fontId="0" fillId="4" borderId="19" xfId="0" applyFont="1" applyFill="1" applyBorder="1" applyAlignment="1" applyProtection="1">
      <alignment horizontal="left" vertical="top"/>
    </xf>
    <xf numFmtId="0" fontId="0" fillId="0" borderId="20"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4" borderId="14" xfId="0" applyFont="1" applyFill="1" applyBorder="1" applyAlignment="1" applyProtection="1">
      <alignment horizontal="left" vertical="top"/>
    </xf>
    <xf numFmtId="0" fontId="0" fillId="4" borderId="15" xfId="0" applyFont="1" applyFill="1" applyBorder="1" applyAlignment="1" applyProtection="1">
      <alignment horizontal="left" vertical="top"/>
    </xf>
    <xf numFmtId="0" fontId="0" fillId="0" borderId="14"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3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9" xfId="0" applyBorder="1" applyProtection="1">
      <protection locked="0"/>
    </xf>
    <xf numFmtId="0" fontId="0" fillId="0" borderId="0" xfId="0" applyBorder="1" applyProtection="1">
      <protection locked="0"/>
    </xf>
    <xf numFmtId="0" fontId="0" fillId="0" borderId="40" xfId="0"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16" fillId="0" borderId="44" xfId="0" applyFont="1" applyBorder="1" applyAlignment="1">
      <alignment horizontal="lef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2" fillId="0" borderId="39" xfId="0" applyFont="1" applyBorder="1" applyProtection="1">
      <protection locked="0"/>
    </xf>
    <xf numFmtId="0" fontId="12" fillId="0" borderId="0" xfId="0" applyFont="1" applyBorder="1" applyProtection="1">
      <protection locked="0"/>
    </xf>
    <xf numFmtId="0" fontId="12" fillId="0" borderId="40" xfId="0" applyFont="1"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37" xfId="0" applyBorder="1" applyProtection="1">
      <protection locked="0"/>
    </xf>
    <xf numFmtId="0" fontId="0" fillId="0" borderId="38" xfId="0" applyBorder="1" applyProtection="1">
      <protection locked="0"/>
    </xf>
    <xf numFmtId="0" fontId="0" fillId="0" borderId="0" xfId="0"/>
    <xf numFmtId="0" fontId="0" fillId="0" borderId="1" xfId="0" applyBorder="1" applyProtection="1">
      <protection locked="0"/>
    </xf>
    <xf numFmtId="0" fontId="0" fillId="0" borderId="35" xfId="0" applyBorder="1" applyProtection="1">
      <protection locked="0"/>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34" xfId="0" applyFont="1" applyBorder="1" applyAlignment="1">
      <alignment horizontal="left" vertical="center"/>
    </xf>
    <xf numFmtId="0" fontId="16" fillId="0" borderId="1" xfId="0" applyFont="1" applyBorder="1" applyAlignment="1">
      <alignment horizontal="lef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0" fillId="4" borderId="18" xfId="0" applyFont="1" applyFill="1" applyBorder="1" applyAlignment="1" applyProtection="1">
      <alignment horizontal="left" vertical="top" wrapText="1"/>
    </xf>
    <xf numFmtId="0" fontId="0" fillId="0" borderId="47" xfId="0" applyFont="1" applyBorder="1" applyAlignment="1">
      <alignment vertical="top" wrapText="1"/>
    </xf>
    <xf numFmtId="0" fontId="0" fillId="0" borderId="20" xfId="0" applyFont="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vertical="top" wrapText="1"/>
    </xf>
    <xf numFmtId="0" fontId="0" fillId="0" borderId="21" xfId="0" applyFont="1" applyBorder="1" applyAlignment="1">
      <alignment vertical="top" wrapText="1"/>
    </xf>
    <xf numFmtId="0" fontId="0" fillId="0" borderId="17" xfId="0" applyFont="1" applyBorder="1" applyAlignment="1">
      <alignment vertical="top" wrapText="1"/>
    </xf>
    <xf numFmtId="0" fontId="0" fillId="0" borderId="48" xfId="0" applyFont="1" applyBorder="1" applyAlignment="1">
      <alignment vertical="top" wrapText="1"/>
    </xf>
    <xf numFmtId="0" fontId="0" fillId="0" borderId="22"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vertical="top" wrapText="1"/>
    </xf>
    <xf numFmtId="0" fontId="0" fillId="0" borderId="54" xfId="0" applyFont="1" applyBorder="1" applyAlignment="1">
      <alignment vertical="top" wrapText="1"/>
    </xf>
    <xf numFmtId="0" fontId="2" fillId="4" borderId="49" xfId="0" applyFont="1" applyFill="1" applyBorder="1"/>
    <xf numFmtId="0" fontId="2" fillId="4" borderId="50" xfId="0" applyFont="1" applyFill="1" applyBorder="1"/>
    <xf numFmtId="0" fontId="2" fillId="4" borderId="51" xfId="0" applyFont="1" applyFill="1" applyBorder="1"/>
    <xf numFmtId="0" fontId="0" fillId="0" borderId="50" xfId="0" applyFont="1" applyBorder="1" applyAlignment="1">
      <alignment vertical="top" wrapText="1"/>
    </xf>
    <xf numFmtId="0" fontId="0" fillId="0" borderId="51" xfId="0" applyFont="1" applyBorder="1" applyAlignment="1">
      <alignment vertical="top" wrapText="1"/>
    </xf>
    <xf numFmtId="0" fontId="2" fillId="4" borderId="55" xfId="0" applyFont="1" applyFill="1" applyBorder="1"/>
    <xf numFmtId="0" fontId="0" fillId="0" borderId="56"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59" xfId="0" applyFont="1" applyBorder="1" applyAlignment="1">
      <alignment vertical="top" wrapText="1"/>
    </xf>
    <xf numFmtId="0" fontId="2" fillId="4" borderId="60" xfId="0" applyFont="1" applyFill="1" applyBorder="1"/>
    <xf numFmtId="0" fontId="0" fillId="0" borderId="61" xfId="0" applyFont="1" applyBorder="1" applyAlignment="1">
      <alignment vertical="top" wrapText="1"/>
    </xf>
    <xf numFmtId="0" fontId="0" fillId="0" borderId="60" xfId="0" applyFont="1" applyBorder="1" applyAlignment="1">
      <alignment vertical="top" wrapText="1"/>
    </xf>
    <xf numFmtId="0" fontId="0" fillId="0" borderId="29" xfId="0" applyFont="1" applyBorder="1" applyAlignment="1" applyProtection="1">
      <alignment horizontal="left" vertical="top"/>
      <protection locked="0"/>
    </xf>
    <xf numFmtId="0" fontId="0" fillId="0" borderId="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0" fillId="0" borderId="0" xfId="0" applyFont="1" applyBorder="1" applyAlignment="1" applyProtection="1">
      <alignment horizontal="left" vertical="top"/>
    </xf>
    <xf numFmtId="0" fontId="3" fillId="0" borderId="0" xfId="0" applyFont="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GB"/>
              <a:t>All Domains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1"/>
          <c:order val="0"/>
          <c:tx>
            <c:v>Minimum Requirement</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Data!$C$3:$C$21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Data!$E$3:$E$21</c:f>
              <c:numCache>
                <c:formatCode>General</c:formatCode>
                <c:ptCount val="19"/>
                <c:pt idx="0">
                  <c:v>9</c:v>
                </c:pt>
                <c:pt idx="1">
                  <c:v>12</c:v>
                </c:pt>
                <c:pt idx="2">
                  <c:v>42</c:v>
                </c:pt>
                <c:pt idx="3">
                  <c:v>30</c:v>
                </c:pt>
                <c:pt idx="4">
                  <c:v>15</c:v>
                </c:pt>
                <c:pt idx="5">
                  <c:v>18</c:v>
                </c:pt>
                <c:pt idx="6">
                  <c:v>6</c:v>
                </c:pt>
                <c:pt idx="7">
                  <c:v>6</c:v>
                </c:pt>
                <c:pt idx="8">
                  <c:v>9</c:v>
                </c:pt>
                <c:pt idx="9">
                  <c:v>6</c:v>
                </c:pt>
                <c:pt idx="10">
                  <c:v>30</c:v>
                </c:pt>
                <c:pt idx="11">
                  <c:v>30</c:v>
                </c:pt>
                <c:pt idx="12">
                  <c:v>18</c:v>
                </c:pt>
                <c:pt idx="13">
                  <c:v>9</c:v>
                </c:pt>
                <c:pt idx="14">
                  <c:v>6</c:v>
                </c:pt>
                <c:pt idx="15">
                  <c:v>3</c:v>
                </c:pt>
                <c:pt idx="16">
                  <c:v>84</c:v>
                </c:pt>
                <c:pt idx="17">
                  <c:v>6</c:v>
                </c:pt>
                <c:pt idx="18">
                  <c:v>39</c:v>
                </c:pt>
              </c:numCache>
            </c:numRef>
          </c:val>
          <c:extLst>
            <c:ext xmlns:c16="http://schemas.microsoft.com/office/drawing/2014/chart" uri="{C3380CC4-5D6E-409C-BE32-E72D297353CC}">
              <c16:uniqueId val="{00000000-7899-4D64-9A8B-8E1DE073F7D6}"/>
            </c:ext>
          </c:extLst>
        </c:ser>
        <c:ser>
          <c:idx val="2"/>
          <c:order val="1"/>
          <c:tx>
            <c:v>Vendor Score</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solidFill>
                <a:schemeClr val="accent1">
                  <a:alpha val="89000"/>
                </a:schemeClr>
              </a:solid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Data!$C$3:$C$21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Data!$F$3:$F$21</c:f>
              <c:numCache>
                <c:formatCode>General</c:formatCode>
                <c:ptCount val="19"/>
                <c:pt idx="0">
                  <c:v>3</c:v>
                </c:pt>
                <c:pt idx="1">
                  <c:v>4</c:v>
                </c:pt>
                <c:pt idx="2">
                  <c:v>14</c:v>
                </c:pt>
                <c:pt idx="3">
                  <c:v>10</c:v>
                </c:pt>
                <c:pt idx="4">
                  <c:v>5</c:v>
                </c:pt>
                <c:pt idx="5">
                  <c:v>6</c:v>
                </c:pt>
                <c:pt idx="6">
                  <c:v>2</c:v>
                </c:pt>
                <c:pt idx="7">
                  <c:v>2</c:v>
                </c:pt>
                <c:pt idx="8">
                  <c:v>3</c:v>
                </c:pt>
                <c:pt idx="9">
                  <c:v>2</c:v>
                </c:pt>
                <c:pt idx="10">
                  <c:v>10</c:v>
                </c:pt>
                <c:pt idx="11">
                  <c:v>10</c:v>
                </c:pt>
                <c:pt idx="12">
                  <c:v>6</c:v>
                </c:pt>
                <c:pt idx="13">
                  <c:v>3</c:v>
                </c:pt>
                <c:pt idx="14">
                  <c:v>2</c:v>
                </c:pt>
                <c:pt idx="15">
                  <c:v>1</c:v>
                </c:pt>
                <c:pt idx="16">
                  <c:v>28</c:v>
                </c:pt>
                <c:pt idx="17">
                  <c:v>2</c:v>
                </c:pt>
                <c:pt idx="18">
                  <c:v>13</c:v>
                </c:pt>
              </c:numCache>
            </c:numRef>
          </c:val>
          <c:extLst>
            <c:ext xmlns:c16="http://schemas.microsoft.com/office/drawing/2014/chart" uri="{C3380CC4-5D6E-409C-BE32-E72D297353CC}">
              <c16:uniqueId val="{00000001-7899-4D64-9A8B-8E1DE073F7D6}"/>
            </c:ext>
          </c:extLst>
        </c:ser>
        <c:dLbls>
          <c:dLblPos val="inEnd"/>
          <c:showLegendKey val="0"/>
          <c:showVal val="1"/>
          <c:showCatName val="0"/>
          <c:showSerName val="0"/>
          <c:showPercent val="0"/>
          <c:showBubbleSize val="0"/>
        </c:dLbls>
        <c:gapWidth val="43"/>
        <c:overlap val="-20"/>
        <c:axId val="314026752"/>
        <c:axId val="314023224"/>
        <c:extLst/>
      </c:barChart>
      <c:catAx>
        <c:axId val="31402675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14023224"/>
        <c:crosses val="autoZero"/>
        <c:auto val="1"/>
        <c:lblAlgn val="ctr"/>
        <c:lblOffset val="100"/>
        <c:noMultiLvlLbl val="0"/>
      </c:catAx>
      <c:valAx>
        <c:axId val="31402322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1402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GB"/>
              <a:t>Score Analysis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stacked"/>
        <c:varyColors val="0"/>
        <c:ser>
          <c:idx val="0"/>
          <c:order val="0"/>
          <c:tx>
            <c:strRef>
              <c:f>Data!$C$39</c:f>
              <c:strCache>
                <c:ptCount val="1"/>
                <c:pt idx="0">
                  <c:v>Does not meet requirement</c:v>
                </c:pt>
              </c:strCache>
            </c:strRef>
          </c:tx>
          <c:spPr>
            <a:solidFill>
              <a:srgbClr val="FF000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Data!$I$3:$I$21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Data!$J$3:$J$21</c:f>
              <c:numCache>
                <c:formatCode>General</c:formatCode>
                <c:ptCount val="19"/>
                <c:pt idx="0">
                  <c:v>3</c:v>
                </c:pt>
                <c:pt idx="1">
                  <c:v>4</c:v>
                </c:pt>
                <c:pt idx="2">
                  <c:v>14</c:v>
                </c:pt>
                <c:pt idx="3">
                  <c:v>10</c:v>
                </c:pt>
                <c:pt idx="4">
                  <c:v>5</c:v>
                </c:pt>
                <c:pt idx="5">
                  <c:v>6</c:v>
                </c:pt>
                <c:pt idx="6">
                  <c:v>2</c:v>
                </c:pt>
                <c:pt idx="7">
                  <c:v>2</c:v>
                </c:pt>
                <c:pt idx="8">
                  <c:v>3</c:v>
                </c:pt>
                <c:pt idx="9">
                  <c:v>2</c:v>
                </c:pt>
                <c:pt idx="10">
                  <c:v>10</c:v>
                </c:pt>
                <c:pt idx="11">
                  <c:v>10</c:v>
                </c:pt>
                <c:pt idx="12">
                  <c:v>6</c:v>
                </c:pt>
                <c:pt idx="13">
                  <c:v>3</c:v>
                </c:pt>
                <c:pt idx="14">
                  <c:v>2</c:v>
                </c:pt>
                <c:pt idx="15">
                  <c:v>1</c:v>
                </c:pt>
                <c:pt idx="16">
                  <c:v>28</c:v>
                </c:pt>
                <c:pt idx="17">
                  <c:v>2</c:v>
                </c:pt>
                <c:pt idx="18">
                  <c:v>13</c:v>
                </c:pt>
              </c:numCache>
            </c:numRef>
          </c:val>
          <c:extLst>
            <c:ext xmlns:c16="http://schemas.microsoft.com/office/drawing/2014/chart" uri="{C3380CC4-5D6E-409C-BE32-E72D297353CC}">
              <c16:uniqueId val="{00000000-6FC5-4FF8-B8BF-2E6C29AE32D5}"/>
            </c:ext>
          </c:extLst>
        </c:ser>
        <c:ser>
          <c:idx val="1"/>
          <c:order val="1"/>
          <c:tx>
            <c:strRef>
              <c:f>Data!$C$40</c:f>
              <c:strCache>
                <c:ptCount val="1"/>
                <c:pt idx="0">
                  <c:v>Averagely adequate</c:v>
                </c:pt>
              </c:strCache>
            </c:strRef>
          </c:tx>
          <c:spPr>
            <a:solidFill>
              <a:srgbClr val="FFC00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Data!$I$3:$I$21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Data!$K$3:$K$21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6FC5-4FF8-B8BF-2E6C29AE32D5}"/>
            </c:ext>
          </c:extLst>
        </c:ser>
        <c:ser>
          <c:idx val="2"/>
          <c:order val="2"/>
          <c:tx>
            <c:strRef>
              <c:f>Data!$C$41</c:f>
              <c:strCache>
                <c:ptCount val="1"/>
                <c:pt idx="0">
                  <c:v>Meet requirements</c:v>
                </c:pt>
              </c:strCache>
            </c:strRef>
          </c:tx>
          <c:spPr>
            <a:solidFill>
              <a:srgbClr val="92D050"/>
            </a:solidFill>
            <a:ln cmpd="sng">
              <a:solidFill>
                <a:schemeClr val="accent1">
                  <a:alpha val="99000"/>
                </a:schemeClr>
              </a:solid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sz="900" b="0" i="0" u="none" strike="noStrike" kern="1200" baseline="0">
                    <a:ln>
                      <a:noFill/>
                    </a:ln>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Data!$I$3:$I$21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Data!$L$3:$L$21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2-6FC5-4FF8-B8BF-2E6C29AE32D5}"/>
            </c:ext>
          </c:extLst>
        </c:ser>
        <c:ser>
          <c:idx val="3"/>
          <c:order val="3"/>
          <c:tx>
            <c:strRef>
              <c:f>Data!$C$42</c:f>
              <c:strCache>
                <c:ptCount val="1"/>
                <c:pt idx="0">
                  <c:v>Very good on requirements </c:v>
                </c:pt>
              </c:strCache>
            </c:strRef>
          </c:tx>
          <c:spPr>
            <a:solidFill>
              <a:srgbClr val="00B05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Data!$I$3:$I$21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Data!$M$3:$M$21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6FC5-4FF8-B8BF-2E6C29AE32D5}"/>
            </c:ext>
          </c:extLst>
        </c:ser>
        <c:ser>
          <c:idx val="4"/>
          <c:order val="4"/>
          <c:tx>
            <c:strRef>
              <c:f>Data!$C$43</c:f>
              <c:strCache>
                <c:ptCount val="1"/>
                <c:pt idx="0">
                  <c:v>Exceed requirements </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Data!$I$3:$I$21</c:f>
              <c:strCache>
                <c:ptCount val="19"/>
                <c:pt idx="0">
                  <c:v>Risk Management</c:v>
                </c:pt>
                <c:pt idx="1">
                  <c:v>Information Security Assurance</c:v>
                </c:pt>
                <c:pt idx="2">
                  <c:v>Incident Response Plan (IRP)</c:v>
                </c:pt>
                <c:pt idx="3">
                  <c:v>Information Security Policy </c:v>
                </c:pt>
                <c:pt idx="4">
                  <c:v>DR/DCP/BCM</c:v>
                </c:pt>
                <c:pt idx="5">
                  <c:v>Data Privacy</c:v>
                </c:pt>
                <c:pt idx="6">
                  <c:v>Third Party Assurance</c:v>
                </c:pt>
                <c:pt idx="7">
                  <c:v>Cyber Security Hygiene</c:v>
                </c:pt>
                <c:pt idx="8">
                  <c:v>Secure Acquisition, Development &amp; Software Maintenance Secure (SDLC) </c:v>
                </c:pt>
                <c:pt idx="9">
                  <c:v>Information Security Organisational Governance</c:v>
                </c:pt>
                <c:pt idx="10">
                  <c:v>Cloud Security Assurance</c:v>
                </c:pt>
                <c:pt idx="11">
                  <c:v>GDPR Compliance</c:v>
                </c:pt>
                <c:pt idx="12">
                  <c:v>Patch Management &amp; Vulnerability Management </c:v>
                </c:pt>
                <c:pt idx="13">
                  <c:v>Security Violation &amp; Discipline</c:v>
                </c:pt>
                <c:pt idx="14">
                  <c:v>Remote Access Management </c:v>
                </c:pt>
                <c:pt idx="15">
                  <c:v>Data Deletion &amp; Destruction</c:v>
                </c:pt>
                <c:pt idx="16">
                  <c:v>Encryption, Authentication, Authorisation, Auditability and PAM</c:v>
                </c:pt>
                <c:pt idx="17">
                  <c:v>Physical Security</c:v>
                </c:pt>
                <c:pt idx="18">
                  <c:v>Data Protection Assurance </c:v>
                </c:pt>
              </c:strCache>
            </c:strRef>
          </c:cat>
          <c:val>
            <c:numRef>
              <c:f>Data!$N$3:$N$21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6FC5-4FF8-B8BF-2E6C29AE32D5}"/>
            </c:ext>
          </c:extLst>
        </c:ser>
        <c:dLbls>
          <c:dLblPos val="ctr"/>
          <c:showLegendKey val="0"/>
          <c:showVal val="1"/>
          <c:showCatName val="0"/>
          <c:showSerName val="0"/>
          <c:showPercent val="0"/>
          <c:showBubbleSize val="0"/>
        </c:dLbls>
        <c:gapWidth val="52"/>
        <c:overlap val="100"/>
        <c:axId val="314025184"/>
        <c:axId val="314025576"/>
      </c:barChart>
      <c:catAx>
        <c:axId val="31402518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14025576"/>
        <c:crosses val="autoZero"/>
        <c:auto val="1"/>
        <c:lblAlgn val="ctr"/>
        <c:lblOffset val="100"/>
        <c:noMultiLvlLbl val="0"/>
      </c:catAx>
      <c:valAx>
        <c:axId val="31402557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14025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GB"/>
              <a:t>Top Domains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2"/>
          <c:order val="0"/>
          <c:tx>
            <c:v>Average Score</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Data!$C$27:$C$35</c:f>
              <c:strCache>
                <c:ptCount val="9"/>
                <c:pt idx="0">
                  <c:v>Risk Management</c:v>
                </c:pt>
                <c:pt idx="1">
                  <c:v>Incident Response Plan (IRP)</c:v>
                </c:pt>
                <c:pt idx="2">
                  <c:v>DR/DCP/BCM</c:v>
                </c:pt>
                <c:pt idx="3">
                  <c:v>Secure Acquisition, Development &amp; Software Maintenance Secure (SDLC) </c:v>
                </c:pt>
                <c:pt idx="4">
                  <c:v>Information Security Organisational Governance</c:v>
                </c:pt>
                <c:pt idx="5">
                  <c:v>GDPR Compliance</c:v>
                </c:pt>
                <c:pt idx="6">
                  <c:v>Patch Management &amp; Vulnerability Management </c:v>
                </c:pt>
                <c:pt idx="7">
                  <c:v>Data Protection Assurance </c:v>
                </c:pt>
                <c:pt idx="8">
                  <c:v>All other domains score</c:v>
                </c:pt>
              </c:strCache>
            </c:strRef>
          </c:cat>
          <c:val>
            <c:numRef>
              <c:f>Data!$E$27:$E$35</c:f>
              <c:numCache>
                <c:formatCode>General</c:formatCode>
                <c:ptCount val="9"/>
                <c:pt idx="0">
                  <c:v>9</c:v>
                </c:pt>
                <c:pt idx="1">
                  <c:v>42</c:v>
                </c:pt>
                <c:pt idx="2">
                  <c:v>15</c:v>
                </c:pt>
                <c:pt idx="3">
                  <c:v>9</c:v>
                </c:pt>
                <c:pt idx="4">
                  <c:v>6</c:v>
                </c:pt>
                <c:pt idx="5">
                  <c:v>30</c:v>
                </c:pt>
                <c:pt idx="6">
                  <c:v>18</c:v>
                </c:pt>
                <c:pt idx="7">
                  <c:v>39</c:v>
                </c:pt>
                <c:pt idx="8">
                  <c:v>210</c:v>
                </c:pt>
              </c:numCache>
            </c:numRef>
          </c:val>
          <c:extLst>
            <c:ext xmlns:c16="http://schemas.microsoft.com/office/drawing/2014/chart" uri="{C3380CC4-5D6E-409C-BE32-E72D297353CC}">
              <c16:uniqueId val="{00000001-8ABA-4A89-89DB-E48FA7DC7321}"/>
            </c:ext>
          </c:extLst>
        </c:ser>
        <c:ser>
          <c:idx val="0"/>
          <c:order val="1"/>
          <c:tx>
            <c:v>Vendor Score</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Data!$C$27:$C$35</c:f>
              <c:strCache>
                <c:ptCount val="9"/>
                <c:pt idx="0">
                  <c:v>Risk Management</c:v>
                </c:pt>
                <c:pt idx="1">
                  <c:v>Incident Response Plan (IRP)</c:v>
                </c:pt>
                <c:pt idx="2">
                  <c:v>DR/DCP/BCM</c:v>
                </c:pt>
                <c:pt idx="3">
                  <c:v>Secure Acquisition, Development &amp; Software Maintenance Secure (SDLC) </c:v>
                </c:pt>
                <c:pt idx="4">
                  <c:v>Information Security Organisational Governance</c:v>
                </c:pt>
                <c:pt idx="5">
                  <c:v>GDPR Compliance</c:v>
                </c:pt>
                <c:pt idx="6">
                  <c:v>Patch Management &amp; Vulnerability Management </c:v>
                </c:pt>
                <c:pt idx="7">
                  <c:v>Data Protection Assurance </c:v>
                </c:pt>
                <c:pt idx="8">
                  <c:v>All other domains score</c:v>
                </c:pt>
              </c:strCache>
            </c:strRef>
          </c:cat>
          <c:val>
            <c:numRef>
              <c:f>Data!$F$27:$F$35</c:f>
              <c:numCache>
                <c:formatCode>General</c:formatCode>
                <c:ptCount val="9"/>
                <c:pt idx="0">
                  <c:v>3</c:v>
                </c:pt>
                <c:pt idx="1">
                  <c:v>14</c:v>
                </c:pt>
                <c:pt idx="2">
                  <c:v>5</c:v>
                </c:pt>
                <c:pt idx="3">
                  <c:v>3</c:v>
                </c:pt>
                <c:pt idx="4">
                  <c:v>2</c:v>
                </c:pt>
                <c:pt idx="5">
                  <c:v>10</c:v>
                </c:pt>
                <c:pt idx="6">
                  <c:v>6</c:v>
                </c:pt>
                <c:pt idx="7">
                  <c:v>13</c:v>
                </c:pt>
                <c:pt idx="8">
                  <c:v>70</c:v>
                </c:pt>
              </c:numCache>
            </c:numRef>
          </c:val>
          <c:extLst>
            <c:ext xmlns:c16="http://schemas.microsoft.com/office/drawing/2014/chart" uri="{C3380CC4-5D6E-409C-BE32-E72D297353CC}">
              <c16:uniqueId val="{00000000-A84B-414A-8083-397A9DB03CBD}"/>
            </c:ext>
          </c:extLst>
        </c:ser>
        <c:dLbls>
          <c:showLegendKey val="0"/>
          <c:showVal val="0"/>
          <c:showCatName val="0"/>
          <c:showSerName val="0"/>
          <c:showPercent val="0"/>
          <c:showBubbleSize val="0"/>
        </c:dLbls>
        <c:gapWidth val="100"/>
        <c:overlap val="-24"/>
        <c:axId val="314024792"/>
        <c:axId val="314025968"/>
        <c:extLst>
          <c:ext xmlns:c15="http://schemas.microsoft.com/office/drawing/2012/chart" uri="{02D57815-91ED-43cb-92C2-25804820EDAC}">
            <c15:filteredBarSeries>
              <c15:ser>
                <c:idx val="1"/>
                <c:order val="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Data!$C$27:$C$35</c15:sqref>
                        </c15:formulaRef>
                      </c:ext>
                    </c:extLst>
                    <c:strCache>
                      <c:ptCount val="9"/>
                      <c:pt idx="0">
                        <c:v>Risk Management</c:v>
                      </c:pt>
                      <c:pt idx="1">
                        <c:v>Incident Response Plan (IRP)</c:v>
                      </c:pt>
                      <c:pt idx="2">
                        <c:v>DR/DCP/BCM</c:v>
                      </c:pt>
                      <c:pt idx="3">
                        <c:v>Secure Acquisition, Development &amp; Software Maintenance Secure (SDLC) </c:v>
                      </c:pt>
                      <c:pt idx="4">
                        <c:v>Information Security Organisational Governance</c:v>
                      </c:pt>
                      <c:pt idx="5">
                        <c:v>GDPR Compliance</c:v>
                      </c:pt>
                      <c:pt idx="6">
                        <c:v>Patch Management &amp; Vulnerability Management </c:v>
                      </c:pt>
                      <c:pt idx="7">
                        <c:v>Data Protection Assurance </c:v>
                      </c:pt>
                      <c:pt idx="8">
                        <c:v>All other domains score</c:v>
                      </c:pt>
                    </c:strCache>
                  </c:strRef>
                </c:cat>
                <c:val>
                  <c:numRef>
                    <c:extLst>
                      <c:ext uri="{02D57815-91ED-43cb-92C2-25804820EDAC}">
                        <c15:formulaRef>
                          <c15:sqref>Data!$D$27:$D$35</c15:sqref>
                        </c15:formulaRef>
                      </c:ext>
                    </c:extLst>
                    <c:numCache>
                      <c:formatCode>General</c:formatCode>
                      <c:ptCount val="9"/>
                      <c:pt idx="0">
                        <c:v>3</c:v>
                      </c:pt>
                      <c:pt idx="1">
                        <c:v>14</c:v>
                      </c:pt>
                      <c:pt idx="2">
                        <c:v>5</c:v>
                      </c:pt>
                      <c:pt idx="3">
                        <c:v>3</c:v>
                      </c:pt>
                      <c:pt idx="4">
                        <c:v>2</c:v>
                      </c:pt>
                      <c:pt idx="5">
                        <c:v>10</c:v>
                      </c:pt>
                      <c:pt idx="6">
                        <c:v>6</c:v>
                      </c:pt>
                      <c:pt idx="7">
                        <c:v>13</c:v>
                      </c:pt>
                      <c:pt idx="8">
                        <c:v>70</c:v>
                      </c:pt>
                    </c:numCache>
                  </c:numRef>
                </c:val>
                <c:extLst>
                  <c:ext xmlns:c16="http://schemas.microsoft.com/office/drawing/2014/chart" uri="{C3380CC4-5D6E-409C-BE32-E72D297353CC}">
                    <c16:uniqueId val="{00000000-8ABA-4A89-89DB-E48FA7DC7321}"/>
                  </c:ext>
                </c:extLst>
              </c15:ser>
            </c15:filteredBarSeries>
          </c:ext>
        </c:extLst>
      </c:barChart>
      <c:catAx>
        <c:axId val="3140247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14025968"/>
        <c:crosses val="autoZero"/>
        <c:auto val="1"/>
        <c:lblAlgn val="ctr"/>
        <c:lblOffset val="100"/>
        <c:noMultiLvlLbl val="0"/>
      </c:catAx>
      <c:valAx>
        <c:axId val="31402596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14024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207818</xdr:colOff>
      <xdr:row>2</xdr:row>
      <xdr:rowOff>112567</xdr:rowOff>
    </xdr:from>
    <xdr:ext cx="11171799" cy="3922569"/>
    <xdr:sp macro="" textlink="">
      <xdr:nvSpPr>
        <xdr:cNvPr id="2" name="TextBox 1">
          <a:extLst>
            <a:ext uri="{FF2B5EF4-FFF2-40B4-BE49-F238E27FC236}">
              <a16:creationId xmlns:a16="http://schemas.microsoft.com/office/drawing/2014/main" id="{1D892CB2-DA43-4FCD-940A-89FE4E36E09E}"/>
            </a:ext>
          </a:extLst>
        </xdr:cNvPr>
        <xdr:cNvSpPr txBox="1"/>
      </xdr:nvSpPr>
      <xdr:spPr>
        <a:xfrm>
          <a:off x="207818" y="406976"/>
          <a:ext cx="11171799" cy="39225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GB" sz="1400">
              <a:solidFill>
                <a:schemeClr val="tx1"/>
              </a:solidFill>
              <a:effectLst/>
              <a:latin typeface="Arial" panose="020B0604020202020204" pitchFamily="34" charset="0"/>
              <a:ea typeface="+mn-ea"/>
              <a:cs typeface="Arial" panose="020B0604020202020204" pitchFamily="34" charset="0"/>
            </a:rPr>
            <a:t>Control Risks requires an assessment to be undertaken as a means of initial due diligence for new products/services, and periodically thereafter for products/services that are already in use.</a:t>
          </a:r>
        </a:p>
        <a:p>
          <a:pPr algn="l"/>
          <a:endParaRPr lang="en-GB" sz="1400">
            <a:solidFill>
              <a:schemeClr val="tx1"/>
            </a:solidFill>
            <a:effectLst/>
            <a:latin typeface="Arial" panose="020B0604020202020204" pitchFamily="34" charset="0"/>
            <a:ea typeface="+mn-ea"/>
            <a:cs typeface="Arial" panose="020B0604020202020204" pitchFamily="34" charset="0"/>
          </a:endParaRPr>
        </a:p>
        <a:p>
          <a:pPr algn="l"/>
          <a:r>
            <a:rPr lang="en-GB" sz="1400">
              <a:solidFill>
                <a:schemeClr val="tx1"/>
              </a:solidFill>
              <a:effectLst/>
              <a:latin typeface="Arial" panose="020B0604020202020204" pitchFamily="34" charset="0"/>
              <a:ea typeface="+mn-ea"/>
              <a:cs typeface="Arial" panose="020B0604020202020204" pitchFamily="34" charset="0"/>
            </a:rPr>
            <a:t>This questionnaire is provided to review and verify information security, cyber security, data protection controls and supporting processes are in place in relation to third party service providers, partners, vendors and their products/services in scope.</a:t>
          </a:r>
        </a:p>
        <a:p>
          <a:pPr algn="l"/>
          <a:endParaRPr lang="en-GB" sz="1400">
            <a:solidFill>
              <a:schemeClr val="tx1"/>
            </a:solidFill>
            <a:effectLst/>
            <a:latin typeface="Arial" panose="020B0604020202020204" pitchFamily="34" charset="0"/>
            <a:ea typeface="+mn-ea"/>
            <a:cs typeface="Arial" panose="020B0604020202020204" pitchFamily="34" charset="0"/>
          </a:endParaRPr>
        </a:p>
        <a:p>
          <a:pPr algn="l"/>
          <a:r>
            <a:rPr lang="en-GB" sz="1400">
              <a:solidFill>
                <a:schemeClr val="tx1"/>
              </a:solidFill>
              <a:effectLst/>
              <a:latin typeface="Arial" panose="020B0604020202020204" pitchFamily="34" charset="0"/>
              <a:ea typeface="+mn-ea"/>
              <a:cs typeface="Arial" panose="020B0604020202020204" pitchFamily="34" charset="0"/>
            </a:rPr>
            <a:t>Please answer all of the questions ensuring that you provide sufficient details and</a:t>
          </a:r>
          <a:r>
            <a:rPr lang="en-GB" sz="1400" baseline="0">
              <a:solidFill>
                <a:schemeClr val="tx1"/>
              </a:solidFill>
              <a:effectLst/>
              <a:latin typeface="Arial" panose="020B0604020202020204" pitchFamily="34" charset="0"/>
              <a:ea typeface="+mn-ea"/>
              <a:cs typeface="Arial" panose="020B0604020202020204" pitchFamily="34" charset="0"/>
            </a:rPr>
            <a:t> any supporting documentation </a:t>
          </a:r>
          <a:r>
            <a:rPr lang="en-GB" sz="1400">
              <a:solidFill>
                <a:schemeClr val="tx1"/>
              </a:solidFill>
              <a:effectLst/>
              <a:latin typeface="Arial" panose="020B0604020202020204" pitchFamily="34" charset="0"/>
              <a:ea typeface="+mn-ea"/>
              <a:cs typeface="Arial" panose="020B0604020202020204" pitchFamily="34" charset="0"/>
            </a:rPr>
            <a:t>in relation to each question</a:t>
          </a:r>
          <a:r>
            <a:rPr lang="en-GB" sz="1400" baseline="0">
              <a:solidFill>
                <a:schemeClr val="tx1"/>
              </a:solidFill>
              <a:effectLst/>
              <a:latin typeface="Arial" panose="020B0604020202020204" pitchFamily="34" charset="0"/>
              <a:ea typeface="+mn-ea"/>
              <a:cs typeface="Arial" panose="020B0604020202020204" pitchFamily="34" charset="0"/>
            </a:rPr>
            <a:t>.</a:t>
          </a:r>
          <a:r>
            <a:rPr lang="en-GB" sz="1800">
              <a:solidFill>
                <a:schemeClr val="tx1"/>
              </a:solidFill>
              <a:effectLst/>
              <a:latin typeface="Arial" panose="020B0604020202020204" pitchFamily="34" charset="0"/>
              <a:ea typeface="+mn-ea"/>
              <a:cs typeface="Arial" panose="020B0604020202020204" pitchFamily="34" charset="0"/>
            </a:rPr>
            <a:t> </a:t>
          </a:r>
          <a:r>
            <a:rPr lang="en-GB" sz="1400">
              <a:solidFill>
                <a:schemeClr val="tx1"/>
              </a:solidFill>
              <a:effectLst/>
              <a:latin typeface="Arial" panose="020B0604020202020204" pitchFamily="34" charset="0"/>
              <a:ea typeface="+mn-ea"/>
              <a:cs typeface="Arial" panose="020B0604020202020204" pitchFamily="34" charset="0"/>
            </a:rPr>
            <a:t>Control</a:t>
          </a:r>
          <a:r>
            <a:rPr lang="en-GB" sz="1400" baseline="0">
              <a:solidFill>
                <a:schemeClr val="tx1"/>
              </a:solidFill>
              <a:effectLst/>
              <a:latin typeface="Arial" panose="020B0604020202020204" pitchFamily="34" charset="0"/>
              <a:ea typeface="+mn-ea"/>
              <a:cs typeface="Arial" panose="020B0604020202020204" pitchFamily="34" charset="0"/>
            </a:rPr>
            <a:t> Risks will review and score each question. The term service means the system / process / tool in scope.</a:t>
          </a:r>
          <a:endParaRPr lang="en-GB" sz="1800">
            <a:solidFill>
              <a:schemeClr val="tx1"/>
            </a:solidFill>
            <a:effectLst/>
            <a:latin typeface="Arial" panose="020B0604020202020204" pitchFamily="34" charset="0"/>
            <a:ea typeface="+mn-ea"/>
            <a:cs typeface="Arial" panose="020B0604020202020204" pitchFamily="34" charset="0"/>
          </a:endParaRPr>
        </a:p>
        <a:p>
          <a:pPr algn="l"/>
          <a:endParaRPr lang="en-GB" sz="1400" baseline="0">
            <a:solidFill>
              <a:schemeClr val="tx1"/>
            </a:solidFill>
            <a:effectLst/>
            <a:latin typeface="Arial" panose="020B0604020202020204" pitchFamily="34" charset="0"/>
            <a:ea typeface="+mn-ea"/>
            <a:cs typeface="Arial" panose="020B0604020202020204" pitchFamily="34" charset="0"/>
          </a:endParaRPr>
        </a:p>
        <a:p>
          <a:pPr algn="l"/>
          <a:endParaRPr lang="en-GB" sz="1400">
            <a:solidFill>
              <a:schemeClr val="tx1"/>
            </a:solidFill>
            <a:effectLst/>
            <a:latin typeface="Arial" panose="020B0604020202020204" pitchFamily="34" charset="0"/>
            <a:ea typeface="+mn-ea"/>
            <a:cs typeface="Arial" panose="020B0604020202020204" pitchFamily="34" charset="0"/>
          </a:endParaRPr>
        </a:p>
        <a:p>
          <a:pPr algn="l"/>
          <a:r>
            <a:rPr lang="en-GB" sz="1400">
              <a:solidFill>
                <a:schemeClr val="tx1"/>
              </a:solidFill>
              <a:effectLst/>
              <a:latin typeface="Arial" panose="020B0604020202020204" pitchFamily="34" charset="0"/>
              <a:ea typeface="+mn-ea"/>
              <a:cs typeface="Arial" panose="020B0604020202020204" pitchFamily="34" charset="0"/>
            </a:rPr>
            <a:t>If you have any questions about this document or questions please contact: informationsecurity@controlrisks.com</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000" b="1" i="1" u="none" strike="noStrike">
            <a:solidFill>
              <a:schemeClr val="tx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tx1"/>
              </a:solidFill>
              <a:effectLst/>
              <a:latin typeface="Arial" panose="020B0604020202020204" pitchFamily="34" charset="0"/>
              <a:ea typeface="+mn-ea"/>
              <a:cs typeface="Arial" panose="020B0604020202020204" pitchFamily="34" charset="0"/>
            </a:rPr>
            <a:t>Version 1.5</a:t>
          </a:r>
          <a:endParaRPr lang="en-GB">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tx1"/>
              </a:solidFill>
              <a:effectLst/>
              <a:latin typeface="Arial" panose="020B0604020202020204" pitchFamily="34" charset="0"/>
              <a:ea typeface="+mn-ea"/>
              <a:cs typeface="Arial" panose="020B0604020202020204" pitchFamily="34" charset="0"/>
            </a:rPr>
            <a:t>Template reviewed 18th March 2020 by Information Security.</a:t>
          </a:r>
          <a:r>
            <a:rPr lang="en-GB">
              <a:latin typeface="Arial" panose="020B0604020202020204" pitchFamily="34" charset="0"/>
              <a:cs typeface="Arial" panose="020B0604020202020204" pitchFamily="34" charset="0"/>
            </a:rPr>
            <a:t> </a:t>
          </a:r>
          <a:endParaRPr lang="en-GB" sz="1100">
            <a:solidFill>
              <a:schemeClr val="tx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22860</xdr:rowOff>
    </xdr:from>
    <xdr:to>
      <xdr:col>16</xdr:col>
      <xdr:colOff>91440</xdr:colOff>
      <xdr:row>56</xdr:row>
      <xdr:rowOff>129540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7620</xdr:rowOff>
    </xdr:from>
    <xdr:to>
      <xdr:col>16</xdr:col>
      <xdr:colOff>114300</xdr:colOff>
      <xdr:row>28</xdr:row>
      <xdr:rowOff>160020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45720</xdr:colOff>
      <xdr:row>1</xdr:row>
      <xdr:rowOff>144780</xdr:rowOff>
    </xdr:from>
    <xdr:to>
      <xdr:col>26</xdr:col>
      <xdr:colOff>381000</xdr:colOff>
      <xdr:row>28</xdr:row>
      <xdr:rowOff>144780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17318</xdr:colOff>
      <xdr:row>2</xdr:row>
      <xdr:rowOff>17317</xdr:rowOff>
    </xdr:from>
    <xdr:ext cx="11171799" cy="1611457"/>
    <xdr:sp macro="" textlink="">
      <xdr:nvSpPr>
        <xdr:cNvPr id="2" name="TextBox 1">
          <a:extLst>
            <a:ext uri="{FF2B5EF4-FFF2-40B4-BE49-F238E27FC236}">
              <a16:creationId xmlns:a16="http://schemas.microsoft.com/office/drawing/2014/main" id="{FBAD9DD6-AD3A-40A0-90C2-9656E9ED867A}"/>
            </a:ext>
          </a:extLst>
        </xdr:cNvPr>
        <xdr:cNvSpPr txBox="1"/>
      </xdr:nvSpPr>
      <xdr:spPr>
        <a:xfrm>
          <a:off x="264968" y="474517"/>
          <a:ext cx="11171799" cy="161145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GB" sz="1400" b="1" i="0" u="sng">
              <a:solidFill>
                <a:schemeClr val="tx1"/>
              </a:solidFill>
              <a:effectLst/>
              <a:latin typeface="Arial" panose="020B0604020202020204" pitchFamily="34" charset="0"/>
              <a:ea typeface="+mn-ea"/>
              <a:cs typeface="Arial" panose="020B0604020202020204" pitchFamily="34" charset="0"/>
            </a:rPr>
            <a:t>Section for completion by Control Risks</a:t>
          </a:r>
        </a:p>
        <a:p>
          <a:pPr algn="l"/>
          <a:endParaRPr lang="en-GB" sz="1400">
            <a:solidFill>
              <a:schemeClr val="tx1"/>
            </a:solidFill>
            <a:effectLst/>
            <a:latin typeface="Arial" panose="020B0604020202020204" pitchFamily="34" charset="0"/>
            <a:ea typeface="+mn-ea"/>
            <a:cs typeface="Arial" panose="020B0604020202020204" pitchFamily="34" charset="0"/>
          </a:endParaRPr>
        </a:p>
        <a:p>
          <a:pPr algn="l"/>
          <a:r>
            <a:rPr lang="en-GB" sz="1400">
              <a:solidFill>
                <a:schemeClr val="tx1"/>
              </a:solidFill>
              <a:effectLst/>
              <a:latin typeface="Arial" panose="020B0604020202020204" pitchFamily="34" charset="0"/>
              <a:ea typeface="+mn-ea"/>
              <a:cs typeface="Arial" panose="020B0604020202020204" pitchFamily="34" charset="0"/>
            </a:rPr>
            <a:t>This section is</a:t>
          </a:r>
          <a:r>
            <a:rPr lang="en-GB" sz="1400" baseline="0">
              <a:solidFill>
                <a:schemeClr val="tx1"/>
              </a:solidFill>
              <a:effectLst/>
              <a:latin typeface="Arial" panose="020B0604020202020204" pitchFamily="34" charset="0"/>
              <a:ea typeface="+mn-ea"/>
              <a:cs typeface="Arial" panose="020B0604020202020204" pitchFamily="34" charset="0"/>
            </a:rPr>
            <a:t> for recording assessment review notes, observations and a recommendation based upon supplied results.</a:t>
          </a:r>
        </a:p>
        <a:p>
          <a:pPr algn="l"/>
          <a:r>
            <a:rPr lang="en-GB" sz="1400" baseline="0">
              <a:solidFill>
                <a:schemeClr val="tx1"/>
              </a:solidFill>
              <a:effectLst/>
              <a:latin typeface="Arial" panose="020B0604020202020204" pitchFamily="34" charset="0"/>
              <a:ea typeface="+mn-ea"/>
              <a:cs typeface="Arial" panose="020B0604020202020204" pitchFamily="34" charset="0"/>
            </a:rPr>
            <a:t>It can also be used for recording any further questions and information supplied as a follow up to the response.</a:t>
          </a:r>
          <a:endParaRPr lang="en-GB" sz="1400">
            <a:solidFill>
              <a:schemeClr val="tx1"/>
            </a:solidFill>
            <a:effectLst/>
            <a:latin typeface="Arial" panose="020B0604020202020204" pitchFamily="34" charset="0"/>
            <a:ea typeface="+mn-ea"/>
            <a:cs typeface="Arial" panose="020B0604020202020204" pitchFamily="34" charset="0"/>
          </a:endParaRPr>
        </a:p>
        <a:p>
          <a:pPr algn="l"/>
          <a:endParaRPr lang="en-GB" sz="1400">
            <a:solidFill>
              <a:schemeClr val="tx1"/>
            </a:solidFill>
            <a:effectLst/>
            <a:latin typeface="Arial" panose="020B0604020202020204" pitchFamily="34" charset="0"/>
            <a:ea typeface="+mn-ea"/>
            <a:cs typeface="Arial" panose="020B0604020202020204" pitchFamily="34" charset="0"/>
          </a:endParaRPr>
        </a:p>
        <a:p>
          <a:pPr algn="l"/>
          <a:r>
            <a:rPr lang="en-GB" sz="1400">
              <a:solidFill>
                <a:schemeClr val="tx1"/>
              </a:solidFill>
              <a:effectLst/>
              <a:latin typeface="Arial" panose="020B0604020202020204" pitchFamily="34" charset="0"/>
              <a:ea typeface="+mn-ea"/>
              <a:cs typeface="Arial" panose="020B0604020202020204" pitchFamily="34" charset="0"/>
            </a:rPr>
            <a:t>The review should be</a:t>
          </a:r>
          <a:r>
            <a:rPr lang="en-GB" sz="1400" baseline="0">
              <a:solidFill>
                <a:schemeClr val="tx1"/>
              </a:solidFill>
              <a:effectLst/>
              <a:latin typeface="Arial" panose="020B0604020202020204" pitchFamily="34" charset="0"/>
              <a:ea typeface="+mn-ea"/>
              <a:cs typeface="Arial" panose="020B0604020202020204" pitchFamily="34" charset="0"/>
            </a:rPr>
            <a:t> undertaken by Information Security, Infrastructure and Network Security Teams.</a:t>
          </a:r>
          <a:endParaRPr lang="en-GB" sz="1400">
            <a:solidFill>
              <a:schemeClr val="tx1"/>
            </a:solidFill>
            <a:effectLst/>
            <a:latin typeface="Arial" panose="020B0604020202020204" pitchFamily="34" charset="0"/>
            <a:ea typeface="+mn-ea"/>
            <a:cs typeface="Arial" panose="020B0604020202020204" pitchFamily="34" charset="0"/>
          </a:endParaRPr>
        </a:p>
        <a:p>
          <a:pPr algn="l"/>
          <a:endParaRPr lang="en-GB" sz="1400">
            <a:solidFill>
              <a:schemeClr val="tx1"/>
            </a:solidFill>
            <a:effectLst/>
            <a:latin typeface="+mn-lt"/>
            <a:ea typeface="+mn-ea"/>
            <a:cs typeface="+mn-cs"/>
          </a:endParaRPr>
        </a:p>
        <a:p>
          <a:pPr algn="l"/>
          <a:endParaRPr lang="en-GB" sz="14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1" i="1" u="none" strike="noStrike">
            <a:solidFill>
              <a:schemeClr val="tx1"/>
            </a:solidFill>
            <a:effectLst/>
            <a:latin typeface="+mn-lt"/>
            <a:ea typeface="+mn-ea"/>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28"/>
  <sheetViews>
    <sheetView showGridLines="0" tabSelected="1" zoomScale="110" zoomScaleNormal="110" workbookViewId="0"/>
  </sheetViews>
  <sheetFormatPr defaultRowHeight="12.75"/>
  <cols>
    <col min="1" max="1" width="3.7109375" customWidth="1"/>
  </cols>
  <sheetData>
    <row r="2" spans="2:2" ht="23.25">
      <c r="B2" s="21" t="s">
        <v>41</v>
      </c>
    </row>
    <row r="3" spans="2:2" ht="23.25">
      <c r="B3" s="21"/>
    </row>
    <row r="4" spans="2:2" ht="23.25">
      <c r="B4" s="47"/>
    </row>
    <row r="5" spans="2:2" ht="18.75">
      <c r="B5" s="48"/>
    </row>
    <row r="6" spans="2:2" ht="18.75">
      <c r="B6" s="48"/>
    </row>
    <row r="7" spans="2:2" ht="23.25">
      <c r="B7" s="21"/>
    </row>
    <row r="8" spans="2:2" ht="23.25">
      <c r="B8" s="21"/>
    </row>
    <row r="9" spans="2:2" ht="23.25">
      <c r="B9" s="21"/>
    </row>
    <row r="10" spans="2:2" ht="23.25">
      <c r="B10" s="21"/>
    </row>
    <row r="11" spans="2:2" ht="23.25">
      <c r="B11" s="21"/>
    </row>
    <row r="12" spans="2:2" ht="15">
      <c r="B12" s="22"/>
    </row>
    <row r="27" spans="2:2">
      <c r="B27" s="23"/>
    </row>
    <row r="28" spans="2:2">
      <c r="B28" s="23"/>
    </row>
  </sheetData>
  <sheetProtection algorithmName="SHA-512" hashValue="90uiKBAC9mpLYtpRf5h6TRcWvtoKtR4pCkJAlXoj2sG6Q4Grke829NzF0dujry2/4vqU8u9wu4EkzpJfzbjFFQ==" saltValue="u+JS2n8/AKD/jUN6tHnXqQ==" spinCount="100000" sheet="1" objects="1" scenarios="1"/>
  <pageMargins left="0.23622047244094491" right="0.23622047244094491" top="0.74803149606299213" bottom="0.74803149606299213" header="0.31496062992125984" footer="0.31496062992125984"/>
  <pageSetup paperSize="9" scale="86" orientation="landscape" r:id="rId1"/>
  <headerFooter>
    <oddHeader>&amp;L&amp;"Arial,Bold"&amp;16&amp;G&amp;R&amp;"Arial,Bold"&amp;16Strictly Confidential (When answers are included)</oddHeader>
    <oddFooter>&amp;L&amp;F
Printed &amp;D &amp;T</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157"/>
  <sheetViews>
    <sheetView showGridLines="0" zoomScaleNormal="100" workbookViewId="0"/>
  </sheetViews>
  <sheetFormatPr defaultColWidth="8.7109375" defaultRowHeight="12.75"/>
  <cols>
    <col min="1" max="1" width="3.7109375" style="6" customWidth="1"/>
    <col min="2" max="2" width="26.28515625" style="6" customWidth="1"/>
    <col min="3" max="3" width="61" style="6" customWidth="1"/>
    <col min="4" max="4" width="65.7109375" style="6" customWidth="1"/>
    <col min="5" max="5" width="13.7109375" style="6" customWidth="1"/>
    <col min="6" max="6" width="16.28515625" style="6" customWidth="1"/>
    <col min="7" max="16384" width="8.7109375" style="6"/>
  </cols>
  <sheetData>
    <row r="2" spans="2:5" ht="15.75">
      <c r="B2" s="25" t="s">
        <v>35</v>
      </c>
    </row>
    <row r="3" spans="2:5" ht="13.5" thickBot="1">
      <c r="B3" s="24"/>
    </row>
    <row r="4" spans="2:5">
      <c r="B4" s="84" t="s">
        <v>36</v>
      </c>
      <c r="C4" s="85"/>
      <c r="D4" s="86"/>
      <c r="E4" s="78"/>
    </row>
    <row r="5" spans="2:5">
      <c r="B5" s="73" t="s">
        <v>44</v>
      </c>
      <c r="C5" s="74"/>
      <c r="D5" s="83"/>
      <c r="E5" s="80"/>
    </row>
    <row r="6" spans="2:5">
      <c r="B6" s="73" t="s">
        <v>57</v>
      </c>
      <c r="C6" s="74"/>
      <c r="D6" s="83"/>
      <c r="E6" s="80"/>
    </row>
    <row r="7" spans="2:5">
      <c r="B7" s="73" t="s">
        <v>54</v>
      </c>
      <c r="C7" s="74"/>
      <c r="D7" s="83"/>
      <c r="E7" s="80"/>
    </row>
    <row r="8" spans="2:5" ht="13.5" thickBot="1">
      <c r="B8" s="116" t="s">
        <v>117</v>
      </c>
      <c r="C8" s="76"/>
      <c r="D8" s="87"/>
      <c r="E8" s="82"/>
    </row>
    <row r="11" spans="2:5" ht="15.75">
      <c r="B11" s="25" t="s">
        <v>204</v>
      </c>
    </row>
    <row r="12" spans="2:5" ht="13.5" thickBot="1"/>
    <row r="13" spans="2:5">
      <c r="B13" s="84" t="s">
        <v>37</v>
      </c>
      <c r="C13" s="85"/>
      <c r="D13" s="77"/>
      <c r="E13" s="78"/>
    </row>
    <row r="14" spans="2:5">
      <c r="B14" s="73" t="s">
        <v>33</v>
      </c>
      <c r="C14" s="74"/>
      <c r="D14" s="79"/>
      <c r="E14" s="80"/>
    </row>
    <row r="15" spans="2:5">
      <c r="B15" s="73" t="s">
        <v>42</v>
      </c>
      <c r="C15" s="74"/>
      <c r="D15" s="83"/>
      <c r="E15" s="80"/>
    </row>
    <row r="16" spans="2:5">
      <c r="B16" s="73" t="s">
        <v>43</v>
      </c>
      <c r="C16" s="74"/>
      <c r="D16" s="83"/>
      <c r="E16" s="80"/>
    </row>
    <row r="17" spans="2:5">
      <c r="B17" s="73" t="s">
        <v>118</v>
      </c>
      <c r="C17" s="74"/>
      <c r="D17" s="79"/>
      <c r="E17" s="80"/>
    </row>
    <row r="18" spans="2:5">
      <c r="B18" s="73" t="s">
        <v>45</v>
      </c>
      <c r="C18" s="74"/>
      <c r="D18" s="83"/>
      <c r="E18" s="80"/>
    </row>
    <row r="19" spans="2:5">
      <c r="B19" s="73" t="s">
        <v>34</v>
      </c>
      <c r="C19" s="74"/>
      <c r="D19" s="83"/>
      <c r="E19" s="80"/>
    </row>
    <row r="20" spans="2:5" ht="36.75" customHeight="1">
      <c r="B20" s="73" t="s">
        <v>52</v>
      </c>
      <c r="C20" s="74"/>
      <c r="D20" s="83"/>
      <c r="E20" s="80"/>
    </row>
    <row r="21" spans="2:5" ht="13.5" thickBot="1">
      <c r="B21" s="75" t="s">
        <v>53</v>
      </c>
      <c r="C21" s="76"/>
      <c r="D21" s="81"/>
      <c r="E21" s="82"/>
    </row>
    <row r="22" spans="2:5">
      <c r="B22" s="146"/>
      <c r="C22" s="146"/>
      <c r="D22" s="146"/>
      <c r="E22" s="146"/>
    </row>
    <row r="23" spans="2:5">
      <c r="B23" s="146"/>
      <c r="C23" s="146"/>
      <c r="D23" s="146"/>
      <c r="E23" s="146"/>
    </row>
    <row r="24" spans="2:5">
      <c r="B24" s="6" t="s">
        <v>202</v>
      </c>
      <c r="C24" s="146"/>
      <c r="D24" s="146"/>
      <c r="E24" s="146"/>
    </row>
    <row r="25" spans="2:5" ht="12.75" customHeight="1" thickBot="1"/>
    <row r="26" spans="2:5" ht="13.5" thickBot="1">
      <c r="B26" s="7" t="s">
        <v>0</v>
      </c>
      <c r="C26" s="8" t="s">
        <v>46</v>
      </c>
      <c r="D26" s="8" t="s">
        <v>32</v>
      </c>
      <c r="E26" s="67" t="s">
        <v>13</v>
      </c>
    </row>
    <row r="27" spans="2:5" ht="63.75">
      <c r="B27" s="9" t="s">
        <v>1</v>
      </c>
      <c r="C27" s="19" t="s">
        <v>201</v>
      </c>
      <c r="D27" s="2"/>
      <c r="E27" s="3">
        <v>1</v>
      </c>
    </row>
    <row r="28" spans="2:5" ht="65.25" customHeight="1">
      <c r="B28" s="10" t="s">
        <v>1</v>
      </c>
      <c r="C28" s="15" t="s">
        <v>56</v>
      </c>
      <c r="D28" s="4"/>
      <c r="E28" s="3">
        <v>1</v>
      </c>
    </row>
    <row r="29" spans="2:5" ht="57" customHeight="1">
      <c r="B29" s="10" t="s">
        <v>2</v>
      </c>
      <c r="C29" s="20" t="s">
        <v>55</v>
      </c>
      <c r="D29" s="4"/>
      <c r="E29" s="3">
        <v>1</v>
      </c>
    </row>
    <row r="30" spans="2:5" ht="38.65" customHeight="1">
      <c r="B30" s="10" t="s">
        <v>2</v>
      </c>
      <c r="C30" s="15" t="s">
        <v>30</v>
      </c>
      <c r="D30" s="4"/>
      <c r="E30" s="3">
        <v>1</v>
      </c>
    </row>
    <row r="31" spans="2:5" ht="39" customHeight="1">
      <c r="B31" s="10" t="s">
        <v>2</v>
      </c>
      <c r="C31" s="16" t="s">
        <v>198</v>
      </c>
      <c r="D31" s="4"/>
      <c r="E31" s="3">
        <v>1</v>
      </c>
    </row>
    <row r="32" spans="2:5" ht="51" customHeight="1">
      <c r="B32" s="10" t="s">
        <v>2</v>
      </c>
      <c r="C32" s="20" t="s">
        <v>49</v>
      </c>
      <c r="D32" s="4"/>
      <c r="E32" s="3">
        <v>1</v>
      </c>
    </row>
    <row r="33" spans="2:5" ht="45.75" customHeight="1">
      <c r="B33" s="10" t="s">
        <v>2</v>
      </c>
      <c r="C33" s="20" t="s">
        <v>50</v>
      </c>
      <c r="D33" s="4"/>
      <c r="E33" s="3">
        <v>1</v>
      </c>
    </row>
    <row r="34" spans="2:5" ht="57.6" customHeight="1">
      <c r="B34" s="10" t="s">
        <v>3</v>
      </c>
      <c r="C34" s="15" t="s">
        <v>199</v>
      </c>
      <c r="D34" s="4"/>
      <c r="E34" s="3">
        <v>1</v>
      </c>
    </row>
    <row r="35" spans="2:5" ht="55.9" customHeight="1">
      <c r="B35" s="10" t="s">
        <v>4</v>
      </c>
      <c r="C35" s="20" t="s">
        <v>200</v>
      </c>
      <c r="D35" s="4"/>
      <c r="E35" s="3">
        <v>1</v>
      </c>
    </row>
    <row r="36" spans="2:5" ht="63" customHeight="1">
      <c r="B36" s="10" t="s">
        <v>20</v>
      </c>
      <c r="C36" s="15" t="s">
        <v>51</v>
      </c>
      <c r="D36" s="12"/>
      <c r="E36" s="13">
        <v>1</v>
      </c>
    </row>
    <row r="37" spans="2:5" ht="80.650000000000006" customHeight="1">
      <c r="B37" s="10" t="s">
        <v>5</v>
      </c>
      <c r="C37" s="15" t="s">
        <v>76</v>
      </c>
      <c r="D37" s="4"/>
      <c r="E37" s="3">
        <v>1</v>
      </c>
    </row>
    <row r="38" spans="2:5" ht="70.900000000000006" customHeight="1">
      <c r="B38" s="10" t="s">
        <v>5</v>
      </c>
      <c r="C38" s="15" t="s">
        <v>31</v>
      </c>
      <c r="D38" s="4"/>
      <c r="E38" s="3">
        <v>1</v>
      </c>
    </row>
    <row r="39" spans="2:5" ht="85.15" customHeight="1">
      <c r="B39" s="10" t="s">
        <v>48</v>
      </c>
      <c r="C39" s="15" t="s">
        <v>58</v>
      </c>
      <c r="D39" s="4"/>
      <c r="E39" s="3">
        <v>1</v>
      </c>
    </row>
    <row r="40" spans="2:5" ht="78.599999999999994" customHeight="1">
      <c r="B40" s="10" t="s">
        <v>48</v>
      </c>
      <c r="C40" s="15" t="s">
        <v>59</v>
      </c>
      <c r="D40" s="4"/>
      <c r="E40" s="3">
        <v>1</v>
      </c>
    </row>
    <row r="41" spans="2:5" ht="51" customHeight="1">
      <c r="B41" s="10" t="s">
        <v>48</v>
      </c>
      <c r="C41" s="15" t="s">
        <v>78</v>
      </c>
      <c r="D41" s="4"/>
      <c r="E41" s="3">
        <v>1</v>
      </c>
    </row>
    <row r="42" spans="2:5" ht="66.599999999999994" customHeight="1">
      <c r="B42" s="10" t="s">
        <v>7</v>
      </c>
      <c r="C42" s="15" t="s">
        <v>77</v>
      </c>
      <c r="D42" s="4"/>
      <c r="E42" s="3">
        <v>1</v>
      </c>
    </row>
    <row r="43" spans="2:5" ht="69.599999999999994" customHeight="1">
      <c r="B43" s="10" t="s">
        <v>48</v>
      </c>
      <c r="C43" s="15" t="s">
        <v>79</v>
      </c>
      <c r="D43" s="4"/>
      <c r="E43" s="3">
        <v>1</v>
      </c>
    </row>
    <row r="44" spans="2:5" ht="77.650000000000006" customHeight="1">
      <c r="B44" s="10" t="s">
        <v>4</v>
      </c>
      <c r="C44" s="15" t="s">
        <v>60</v>
      </c>
      <c r="D44" s="4"/>
      <c r="E44" s="3">
        <v>1</v>
      </c>
    </row>
    <row r="45" spans="2:5" ht="57" customHeight="1">
      <c r="B45" s="10" t="s">
        <v>8</v>
      </c>
      <c r="C45" s="20" t="s">
        <v>61</v>
      </c>
      <c r="D45" s="4"/>
      <c r="E45" s="3">
        <v>1</v>
      </c>
    </row>
    <row r="46" spans="2:5" ht="69" customHeight="1">
      <c r="B46" s="10" t="s">
        <v>8</v>
      </c>
      <c r="C46" s="15" t="s">
        <v>80</v>
      </c>
      <c r="D46" s="4"/>
      <c r="E46" s="3">
        <v>1</v>
      </c>
    </row>
    <row r="47" spans="2:5" ht="76.150000000000006" customHeight="1">
      <c r="B47" s="10" t="s">
        <v>9</v>
      </c>
      <c r="C47" s="15" t="s">
        <v>62</v>
      </c>
      <c r="D47" s="14"/>
      <c r="E47" s="3">
        <v>1</v>
      </c>
    </row>
    <row r="48" spans="2:5" ht="81" customHeight="1">
      <c r="B48" s="10" t="s">
        <v>9</v>
      </c>
      <c r="C48" s="20" t="s">
        <v>63</v>
      </c>
      <c r="D48" s="14"/>
      <c r="E48" s="3">
        <v>1</v>
      </c>
    </row>
    <row r="49" spans="2:5" ht="51" customHeight="1">
      <c r="B49" s="10" t="s">
        <v>9</v>
      </c>
      <c r="C49" s="15" t="s">
        <v>64</v>
      </c>
      <c r="D49" s="4"/>
      <c r="E49" s="3">
        <v>1</v>
      </c>
    </row>
    <row r="50" spans="2:5" ht="60.6" customHeight="1">
      <c r="B50" s="10" t="s">
        <v>9</v>
      </c>
      <c r="C50" s="20" t="s">
        <v>65</v>
      </c>
      <c r="D50" s="4"/>
      <c r="E50" s="3">
        <v>1</v>
      </c>
    </row>
    <row r="51" spans="2:5" ht="52.15" customHeight="1">
      <c r="B51" s="10" t="s">
        <v>9</v>
      </c>
      <c r="C51" s="20" t="s">
        <v>66</v>
      </c>
      <c r="D51" s="4"/>
      <c r="E51" s="3">
        <v>1</v>
      </c>
    </row>
    <row r="52" spans="2:5" ht="63" customHeight="1">
      <c r="B52" s="10" t="s">
        <v>9</v>
      </c>
      <c r="C52" s="15" t="s">
        <v>67</v>
      </c>
      <c r="D52" s="4"/>
      <c r="E52" s="3">
        <v>1</v>
      </c>
    </row>
    <row r="53" spans="2:5" ht="62.65" customHeight="1">
      <c r="B53" s="10" t="s">
        <v>9</v>
      </c>
      <c r="C53" s="15" t="s">
        <v>68</v>
      </c>
      <c r="D53" s="4"/>
      <c r="E53" s="3">
        <v>1</v>
      </c>
    </row>
    <row r="54" spans="2:5" ht="57.6" customHeight="1">
      <c r="B54" s="10" t="s">
        <v>9</v>
      </c>
      <c r="C54" s="15" t="s">
        <v>69</v>
      </c>
      <c r="D54" s="4"/>
      <c r="E54" s="3">
        <v>1</v>
      </c>
    </row>
    <row r="55" spans="2:5" ht="78.599999999999994" customHeight="1">
      <c r="B55" s="10" t="s">
        <v>9</v>
      </c>
      <c r="C55" s="15" t="s">
        <v>70</v>
      </c>
      <c r="D55" s="4"/>
      <c r="E55" s="3">
        <v>1</v>
      </c>
    </row>
    <row r="56" spans="2:5" ht="69.599999999999994" customHeight="1">
      <c r="B56" s="10" t="s">
        <v>9</v>
      </c>
      <c r="C56" s="20" t="s">
        <v>71</v>
      </c>
      <c r="D56" s="4"/>
      <c r="E56" s="3">
        <v>1</v>
      </c>
    </row>
    <row r="57" spans="2:5" ht="70.150000000000006" customHeight="1">
      <c r="B57" s="10" t="s">
        <v>9</v>
      </c>
      <c r="C57" s="20" t="s">
        <v>81</v>
      </c>
      <c r="D57" s="4"/>
      <c r="E57" s="3">
        <v>1</v>
      </c>
    </row>
    <row r="58" spans="2:5" ht="72.599999999999994" customHeight="1">
      <c r="B58" s="10" t="s">
        <v>9</v>
      </c>
      <c r="C58" s="20" t="s">
        <v>82</v>
      </c>
      <c r="D58" s="4"/>
      <c r="E58" s="3">
        <v>1</v>
      </c>
    </row>
    <row r="59" spans="2:5" ht="82.15" customHeight="1">
      <c r="B59" s="10" t="s">
        <v>9</v>
      </c>
      <c r="C59" s="20" t="s">
        <v>83</v>
      </c>
      <c r="D59" s="4"/>
      <c r="E59" s="3">
        <v>1</v>
      </c>
    </row>
    <row r="60" spans="2:5" ht="63.6" customHeight="1">
      <c r="B60" s="10" t="s">
        <v>9</v>
      </c>
      <c r="C60" s="15" t="s">
        <v>84</v>
      </c>
      <c r="D60" s="4"/>
      <c r="E60" s="3">
        <v>1</v>
      </c>
    </row>
    <row r="61" spans="2:5" ht="102">
      <c r="B61" s="10" t="s">
        <v>10</v>
      </c>
      <c r="C61" s="16" t="s">
        <v>85</v>
      </c>
      <c r="D61" s="4"/>
      <c r="E61" s="3">
        <v>1</v>
      </c>
    </row>
    <row r="62" spans="2:5" ht="56.65" customHeight="1">
      <c r="B62" s="10" t="s">
        <v>10</v>
      </c>
      <c r="C62" s="15" t="s">
        <v>72</v>
      </c>
      <c r="D62" s="4"/>
      <c r="E62" s="3">
        <v>1</v>
      </c>
    </row>
    <row r="63" spans="2:5" ht="56.65" customHeight="1">
      <c r="B63" s="10" t="s">
        <v>10</v>
      </c>
      <c r="C63" s="15" t="s">
        <v>73</v>
      </c>
      <c r="D63" s="4"/>
      <c r="E63" s="3">
        <v>1</v>
      </c>
    </row>
    <row r="64" spans="2:5" ht="57" customHeight="1">
      <c r="B64" s="10" t="s">
        <v>10</v>
      </c>
      <c r="C64" s="15" t="s">
        <v>74</v>
      </c>
      <c r="D64" s="4"/>
      <c r="E64" s="3">
        <v>1</v>
      </c>
    </row>
    <row r="65" spans="2:5" ht="57" customHeight="1">
      <c r="B65" s="10" t="s">
        <v>14</v>
      </c>
      <c r="C65" s="17" t="s">
        <v>75</v>
      </c>
      <c r="D65" s="4"/>
      <c r="E65" s="3">
        <v>1</v>
      </c>
    </row>
    <row r="66" spans="2:5" ht="57" customHeight="1">
      <c r="B66" s="10" t="s">
        <v>14</v>
      </c>
      <c r="C66" s="17" t="s">
        <v>86</v>
      </c>
      <c r="D66" s="4"/>
      <c r="E66" s="3">
        <v>1</v>
      </c>
    </row>
    <row r="67" spans="2:5" ht="57" customHeight="1">
      <c r="B67" s="10" t="s">
        <v>14</v>
      </c>
      <c r="C67" s="17" t="s">
        <v>87</v>
      </c>
      <c r="D67" s="4"/>
      <c r="E67" s="3">
        <v>1</v>
      </c>
    </row>
    <row r="68" spans="2:5" ht="64.900000000000006" customHeight="1">
      <c r="B68" s="10" t="s">
        <v>11</v>
      </c>
      <c r="C68" s="15" t="s">
        <v>88</v>
      </c>
      <c r="D68" s="4"/>
      <c r="E68" s="3">
        <v>1</v>
      </c>
    </row>
    <row r="69" spans="2:5" ht="50.65" customHeight="1">
      <c r="B69" s="10" t="s">
        <v>11</v>
      </c>
      <c r="C69" s="15" t="s">
        <v>89</v>
      </c>
      <c r="D69" s="4"/>
      <c r="E69" s="3">
        <v>1</v>
      </c>
    </row>
    <row r="70" spans="2:5" ht="62.65" customHeight="1">
      <c r="B70" s="10" t="s">
        <v>11</v>
      </c>
      <c r="C70" s="15" t="s">
        <v>90</v>
      </c>
      <c r="D70" s="4"/>
      <c r="E70" s="3">
        <v>1</v>
      </c>
    </row>
    <row r="71" spans="2:5" ht="54.6" customHeight="1">
      <c r="B71" s="10" t="s">
        <v>11</v>
      </c>
      <c r="C71" s="15" t="s">
        <v>91</v>
      </c>
      <c r="D71" s="4"/>
      <c r="E71" s="3">
        <v>1</v>
      </c>
    </row>
    <row r="72" spans="2:5" ht="54" customHeight="1">
      <c r="B72" s="10" t="s">
        <v>11</v>
      </c>
      <c r="C72" s="15" t="s">
        <v>92</v>
      </c>
      <c r="D72" s="14"/>
      <c r="E72" s="3">
        <v>1</v>
      </c>
    </row>
    <row r="73" spans="2:5" ht="67.900000000000006" customHeight="1">
      <c r="B73" s="10" t="s">
        <v>11</v>
      </c>
      <c r="C73" s="15" t="s">
        <v>93</v>
      </c>
      <c r="D73" s="4"/>
      <c r="E73" s="3">
        <v>1</v>
      </c>
    </row>
    <row r="74" spans="2:5" ht="57" customHeight="1">
      <c r="B74" s="10" t="s">
        <v>11</v>
      </c>
      <c r="C74" s="15" t="s">
        <v>94</v>
      </c>
      <c r="D74" s="4"/>
      <c r="E74" s="3">
        <v>1</v>
      </c>
    </row>
    <row r="75" spans="2:5" ht="57.6" customHeight="1">
      <c r="B75" s="10" t="s">
        <v>11</v>
      </c>
      <c r="C75" s="15" t="s">
        <v>95</v>
      </c>
      <c r="D75" s="4"/>
      <c r="E75" s="3">
        <v>1</v>
      </c>
    </row>
    <row r="76" spans="2:5" ht="58.9" customHeight="1">
      <c r="B76" s="10" t="s">
        <v>11</v>
      </c>
      <c r="C76" s="15" t="s">
        <v>96</v>
      </c>
      <c r="D76" s="4"/>
      <c r="E76" s="3">
        <v>1</v>
      </c>
    </row>
    <row r="77" spans="2:5" ht="60.6" customHeight="1">
      <c r="B77" s="10" t="s">
        <v>11</v>
      </c>
      <c r="C77" s="15" t="s">
        <v>97</v>
      </c>
      <c r="D77" s="4"/>
      <c r="E77" s="3">
        <v>1</v>
      </c>
    </row>
    <row r="78" spans="2:5" ht="67.900000000000006" customHeight="1">
      <c r="B78" s="10" t="s">
        <v>11</v>
      </c>
      <c r="C78" s="15" t="s">
        <v>98</v>
      </c>
      <c r="D78" s="4"/>
      <c r="E78" s="3">
        <v>1</v>
      </c>
    </row>
    <row r="79" spans="2:5" ht="51" customHeight="1">
      <c r="B79" s="10" t="s">
        <v>11</v>
      </c>
      <c r="C79" s="15" t="s">
        <v>99</v>
      </c>
      <c r="D79" s="4"/>
      <c r="E79" s="3">
        <v>1</v>
      </c>
    </row>
    <row r="80" spans="2:5" ht="71.650000000000006" customHeight="1">
      <c r="B80" s="10" t="s">
        <v>11</v>
      </c>
      <c r="C80" s="15" t="s">
        <v>100</v>
      </c>
      <c r="D80" s="4"/>
      <c r="E80" s="3">
        <v>1</v>
      </c>
    </row>
    <row r="81" spans="2:5" ht="62.65" customHeight="1">
      <c r="B81" s="10" t="s">
        <v>12</v>
      </c>
      <c r="C81" s="15" t="s">
        <v>101</v>
      </c>
      <c r="D81" s="4"/>
      <c r="E81" s="3">
        <v>1</v>
      </c>
    </row>
    <row r="82" spans="2:5" ht="51">
      <c r="B82" s="10" t="s">
        <v>12</v>
      </c>
      <c r="C82" s="15" t="s">
        <v>102</v>
      </c>
      <c r="D82" s="4"/>
      <c r="E82" s="3">
        <v>1</v>
      </c>
    </row>
    <row r="83" spans="2:5" ht="61.9" customHeight="1">
      <c r="B83" s="10" t="s">
        <v>12</v>
      </c>
      <c r="C83" s="15" t="s">
        <v>103</v>
      </c>
      <c r="D83" s="4"/>
      <c r="E83" s="3">
        <v>1</v>
      </c>
    </row>
    <row r="84" spans="2:5" ht="61.9" customHeight="1">
      <c r="B84" s="10" t="s">
        <v>12</v>
      </c>
      <c r="C84" s="15" t="s">
        <v>119</v>
      </c>
      <c r="D84" s="4"/>
      <c r="E84" s="3">
        <v>1</v>
      </c>
    </row>
    <row r="85" spans="2:5" ht="75" customHeight="1">
      <c r="B85" s="10" t="s">
        <v>12</v>
      </c>
      <c r="C85" s="15" t="s">
        <v>120</v>
      </c>
      <c r="D85" s="4"/>
      <c r="E85" s="3">
        <v>1</v>
      </c>
    </row>
    <row r="86" spans="2:5" ht="67.150000000000006" customHeight="1">
      <c r="B86" s="10" t="s">
        <v>12</v>
      </c>
      <c r="C86" s="15" t="s">
        <v>121</v>
      </c>
      <c r="D86" s="4"/>
      <c r="E86" s="3">
        <v>1</v>
      </c>
    </row>
    <row r="87" spans="2:5" ht="127.5">
      <c r="B87" s="10" t="s">
        <v>12</v>
      </c>
      <c r="C87" s="15" t="s">
        <v>122</v>
      </c>
      <c r="D87" s="4"/>
      <c r="E87" s="3">
        <v>1</v>
      </c>
    </row>
    <row r="88" spans="2:5" ht="107.65" customHeight="1">
      <c r="B88" s="10" t="s">
        <v>12</v>
      </c>
      <c r="C88" s="15" t="s">
        <v>123</v>
      </c>
      <c r="D88" s="4"/>
      <c r="E88" s="3">
        <v>1</v>
      </c>
    </row>
    <row r="89" spans="2:5" ht="67.5" customHeight="1">
      <c r="B89" s="10" t="s">
        <v>12</v>
      </c>
      <c r="C89" s="26" t="s">
        <v>124</v>
      </c>
      <c r="D89" s="27"/>
      <c r="E89" s="3">
        <v>1</v>
      </c>
    </row>
    <row r="90" spans="2:5" ht="67.5" customHeight="1">
      <c r="B90" s="10" t="s">
        <v>12</v>
      </c>
      <c r="C90" s="15" t="s">
        <v>125</v>
      </c>
      <c r="D90" s="4"/>
      <c r="E90" s="143">
        <v>1</v>
      </c>
    </row>
    <row r="91" spans="2:5" ht="12.75" customHeight="1">
      <c r="B91" s="144"/>
      <c r="C91" s="145"/>
      <c r="D91" s="147"/>
      <c r="E91" s="146"/>
    </row>
    <row r="92" spans="2:5">
      <c r="B92" s="146"/>
      <c r="C92" s="146"/>
      <c r="D92" s="146"/>
      <c r="E92" s="146"/>
    </row>
    <row r="93" spans="2:5">
      <c r="B93" s="6" t="s">
        <v>203</v>
      </c>
      <c r="C93" s="146"/>
      <c r="D93" s="146"/>
      <c r="E93" s="146"/>
    </row>
    <row r="94" spans="2:5" ht="12.75" customHeight="1" thickBot="1"/>
    <row r="95" spans="2:5" s="70" customFormat="1" ht="13.5" thickBot="1">
      <c r="B95" s="7" t="s">
        <v>0</v>
      </c>
      <c r="C95" s="8" t="s">
        <v>46</v>
      </c>
      <c r="D95" s="8" t="s">
        <v>32</v>
      </c>
      <c r="E95" s="67" t="s">
        <v>13</v>
      </c>
    </row>
    <row r="96" spans="2:5" ht="67.5" customHeight="1">
      <c r="B96" s="10" t="s">
        <v>15</v>
      </c>
      <c r="C96" s="68" t="s">
        <v>126</v>
      </c>
      <c r="D96" s="27"/>
      <c r="E96" s="3">
        <v>1</v>
      </c>
    </row>
    <row r="97" spans="2:5" ht="67.5" customHeight="1">
      <c r="B97" s="10" t="s">
        <v>15</v>
      </c>
      <c r="C97" s="69" t="s">
        <v>127</v>
      </c>
      <c r="D97" s="27"/>
      <c r="E97" s="3">
        <v>1</v>
      </c>
    </row>
    <row r="98" spans="2:5" ht="67.5" customHeight="1">
      <c r="B98" s="10" t="s">
        <v>15</v>
      </c>
      <c r="C98" s="69" t="s">
        <v>128</v>
      </c>
      <c r="D98" s="27"/>
      <c r="E98" s="3">
        <v>1</v>
      </c>
    </row>
    <row r="99" spans="2:5" ht="67.5" customHeight="1">
      <c r="B99" s="10" t="s">
        <v>15</v>
      </c>
      <c r="C99" s="69" t="s">
        <v>129</v>
      </c>
      <c r="D99" s="27"/>
      <c r="E99" s="3">
        <v>1</v>
      </c>
    </row>
    <row r="100" spans="2:5" ht="67.5" customHeight="1">
      <c r="B100" s="10" t="s">
        <v>47</v>
      </c>
      <c r="C100" s="69" t="s">
        <v>130</v>
      </c>
      <c r="D100" s="27"/>
      <c r="E100" s="3">
        <v>1</v>
      </c>
    </row>
    <row r="101" spans="2:5" ht="67.5" customHeight="1">
      <c r="B101" s="10" t="s">
        <v>47</v>
      </c>
      <c r="C101" s="68" t="s">
        <v>131</v>
      </c>
      <c r="D101" s="27"/>
      <c r="E101" s="3">
        <v>1</v>
      </c>
    </row>
    <row r="102" spans="2:5" ht="67.5" customHeight="1">
      <c r="B102" s="10" t="s">
        <v>47</v>
      </c>
      <c r="C102" s="68" t="s">
        <v>132</v>
      </c>
      <c r="D102" s="27"/>
      <c r="E102" s="3">
        <v>1</v>
      </c>
    </row>
    <row r="103" spans="2:5" ht="67.5" customHeight="1">
      <c r="B103" s="10" t="s">
        <v>47</v>
      </c>
      <c r="C103" s="68" t="s">
        <v>133</v>
      </c>
      <c r="D103" s="27"/>
      <c r="E103" s="3">
        <v>1</v>
      </c>
    </row>
    <row r="104" spans="2:5" ht="67.5" customHeight="1">
      <c r="B104" s="10" t="s">
        <v>15</v>
      </c>
      <c r="C104" s="69" t="s">
        <v>134</v>
      </c>
      <c r="D104" s="27"/>
      <c r="E104" s="3">
        <v>1</v>
      </c>
    </row>
    <row r="105" spans="2:5" ht="67.5" customHeight="1">
      <c r="B105" s="10" t="s">
        <v>15</v>
      </c>
      <c r="C105" s="68" t="s">
        <v>135</v>
      </c>
      <c r="D105" s="27"/>
      <c r="E105" s="3">
        <v>1</v>
      </c>
    </row>
    <row r="106" spans="2:5" ht="67.5" customHeight="1">
      <c r="B106" s="10" t="s">
        <v>16</v>
      </c>
      <c r="C106" s="69" t="s">
        <v>136</v>
      </c>
      <c r="D106" s="27"/>
      <c r="E106" s="3">
        <v>1</v>
      </c>
    </row>
    <row r="107" spans="2:5" ht="67.5" customHeight="1">
      <c r="B107" s="10" t="s">
        <v>16</v>
      </c>
      <c r="C107" s="69" t="s">
        <v>137</v>
      </c>
      <c r="D107" s="27"/>
      <c r="E107" s="3">
        <v>1</v>
      </c>
    </row>
    <row r="108" spans="2:5" ht="67.5" customHeight="1">
      <c r="B108" s="10" t="s">
        <v>47</v>
      </c>
      <c r="C108" s="69" t="s">
        <v>138</v>
      </c>
      <c r="D108" s="27"/>
      <c r="E108" s="3">
        <v>1</v>
      </c>
    </row>
    <row r="109" spans="2:5" ht="67.5" customHeight="1">
      <c r="B109" s="10" t="s">
        <v>47</v>
      </c>
      <c r="C109" s="68" t="s">
        <v>139</v>
      </c>
      <c r="D109" s="27"/>
      <c r="E109" s="3">
        <v>1</v>
      </c>
    </row>
    <row r="110" spans="2:5" ht="67.5" customHeight="1">
      <c r="B110" s="10" t="s">
        <v>47</v>
      </c>
      <c r="C110" s="69" t="s">
        <v>140</v>
      </c>
      <c r="D110" s="27"/>
      <c r="E110" s="3">
        <v>1</v>
      </c>
    </row>
    <row r="111" spans="2:5" ht="67.5" customHeight="1">
      <c r="B111" s="10" t="s">
        <v>47</v>
      </c>
      <c r="C111" s="69" t="s">
        <v>141</v>
      </c>
      <c r="D111" s="27"/>
      <c r="E111" s="3">
        <v>1</v>
      </c>
    </row>
    <row r="112" spans="2:5" ht="67.5" customHeight="1">
      <c r="B112" s="10" t="s">
        <v>47</v>
      </c>
      <c r="C112" s="69" t="s">
        <v>142</v>
      </c>
      <c r="D112" s="27"/>
      <c r="E112" s="3">
        <v>1</v>
      </c>
    </row>
    <row r="113" spans="2:5" ht="67.5" customHeight="1">
      <c r="B113" s="10" t="s">
        <v>47</v>
      </c>
      <c r="C113" s="69" t="s">
        <v>143</v>
      </c>
      <c r="D113" s="27"/>
      <c r="E113" s="3">
        <v>1</v>
      </c>
    </row>
    <row r="114" spans="2:5" ht="67.5" customHeight="1">
      <c r="B114" s="10" t="s">
        <v>4</v>
      </c>
      <c r="C114" s="69" t="s">
        <v>144</v>
      </c>
      <c r="D114" s="27"/>
      <c r="E114" s="3">
        <v>1</v>
      </c>
    </row>
    <row r="115" spans="2:5" ht="67.5" customHeight="1">
      <c r="B115" s="10" t="s">
        <v>4</v>
      </c>
      <c r="C115" s="69" t="s">
        <v>145</v>
      </c>
      <c r="D115" s="27"/>
      <c r="E115" s="3">
        <v>1</v>
      </c>
    </row>
    <row r="116" spans="2:5" ht="67.5" customHeight="1">
      <c r="B116" s="10" t="s">
        <v>48</v>
      </c>
      <c r="C116" s="69" t="s">
        <v>146</v>
      </c>
      <c r="D116" s="27"/>
      <c r="E116" s="3">
        <v>1</v>
      </c>
    </row>
    <row r="117" spans="2:5" ht="67.5" customHeight="1">
      <c r="B117" s="10" t="s">
        <v>48</v>
      </c>
      <c r="C117" s="69" t="s">
        <v>147</v>
      </c>
      <c r="D117" s="27"/>
      <c r="E117" s="3">
        <v>1</v>
      </c>
    </row>
    <row r="118" spans="2:5" ht="67.5" customHeight="1">
      <c r="B118" s="10" t="s">
        <v>2</v>
      </c>
      <c r="C118" s="68" t="s">
        <v>148</v>
      </c>
      <c r="D118" s="27"/>
      <c r="E118" s="3">
        <v>1</v>
      </c>
    </row>
    <row r="119" spans="2:5" ht="67.5" customHeight="1">
      <c r="B119" s="10" t="s">
        <v>2</v>
      </c>
      <c r="C119" s="68" t="s">
        <v>149</v>
      </c>
      <c r="D119" s="27"/>
      <c r="E119" s="3">
        <v>1</v>
      </c>
    </row>
    <row r="120" spans="2:5" ht="67.5" customHeight="1">
      <c r="B120" s="10" t="s">
        <v>2</v>
      </c>
      <c r="C120" s="69" t="s">
        <v>150</v>
      </c>
      <c r="D120" s="27"/>
      <c r="E120" s="3">
        <v>1</v>
      </c>
    </row>
    <row r="121" spans="2:5" ht="67.5" customHeight="1">
      <c r="B121" s="10" t="s">
        <v>2</v>
      </c>
      <c r="C121" s="69" t="s">
        <v>151</v>
      </c>
      <c r="D121" s="27"/>
      <c r="E121" s="3">
        <v>1</v>
      </c>
    </row>
    <row r="122" spans="2:5" ht="67.5" customHeight="1">
      <c r="B122" s="10" t="s">
        <v>2</v>
      </c>
      <c r="C122" s="69" t="s">
        <v>152</v>
      </c>
      <c r="D122" s="27"/>
      <c r="E122" s="3">
        <v>1</v>
      </c>
    </row>
    <row r="123" spans="2:5" ht="67.5" customHeight="1">
      <c r="B123" s="10" t="s">
        <v>48</v>
      </c>
      <c r="C123" s="69" t="s">
        <v>153</v>
      </c>
      <c r="D123" s="27"/>
      <c r="E123" s="3">
        <v>1</v>
      </c>
    </row>
    <row r="124" spans="2:5" ht="67.5" customHeight="1">
      <c r="B124" s="10" t="s">
        <v>48</v>
      </c>
      <c r="C124" s="69" t="s">
        <v>154</v>
      </c>
      <c r="D124" s="27"/>
      <c r="E124" s="3">
        <v>1</v>
      </c>
    </row>
    <row r="125" spans="2:5" ht="67.5" customHeight="1">
      <c r="B125" s="10" t="s">
        <v>48</v>
      </c>
      <c r="C125" s="69" t="s">
        <v>155</v>
      </c>
      <c r="D125" s="27"/>
      <c r="E125" s="3">
        <v>1</v>
      </c>
    </row>
    <row r="126" spans="2:5" ht="67.5" customHeight="1">
      <c r="B126" s="10" t="s">
        <v>48</v>
      </c>
      <c r="C126" s="69" t="s">
        <v>156</v>
      </c>
      <c r="D126" s="27"/>
      <c r="E126" s="3">
        <v>1</v>
      </c>
    </row>
    <row r="127" spans="2:5" ht="67.5" customHeight="1">
      <c r="B127" s="10" t="s">
        <v>48</v>
      </c>
      <c r="C127" s="69" t="s">
        <v>157</v>
      </c>
      <c r="D127" s="27"/>
      <c r="E127" s="3">
        <v>1</v>
      </c>
    </row>
    <row r="128" spans="2:5" ht="67.5" customHeight="1">
      <c r="B128" s="10" t="s">
        <v>48</v>
      </c>
      <c r="C128" s="69" t="s">
        <v>158</v>
      </c>
      <c r="D128" s="27"/>
      <c r="E128" s="3">
        <v>1</v>
      </c>
    </row>
    <row r="129" spans="2:5" ht="67.5" customHeight="1">
      <c r="B129" s="10" t="s">
        <v>48</v>
      </c>
      <c r="C129" s="69" t="s">
        <v>159</v>
      </c>
      <c r="D129" s="27"/>
      <c r="E129" s="3">
        <v>1</v>
      </c>
    </row>
    <row r="130" spans="2:5" ht="67.5" customHeight="1">
      <c r="B130" s="10" t="s">
        <v>48</v>
      </c>
      <c r="C130" s="69" t="s">
        <v>160</v>
      </c>
      <c r="D130" s="27"/>
      <c r="E130" s="3">
        <v>1</v>
      </c>
    </row>
    <row r="131" spans="2:5" ht="67.5" customHeight="1">
      <c r="B131" s="10" t="s">
        <v>48</v>
      </c>
      <c r="C131" s="69" t="s">
        <v>161</v>
      </c>
      <c r="D131" s="27"/>
      <c r="E131" s="3">
        <v>1</v>
      </c>
    </row>
    <row r="132" spans="2:5" ht="67.5" customHeight="1">
      <c r="B132" s="10" t="s">
        <v>48</v>
      </c>
      <c r="C132" s="69" t="s">
        <v>162</v>
      </c>
      <c r="D132" s="27"/>
      <c r="E132" s="3">
        <v>1</v>
      </c>
    </row>
    <row r="133" spans="2:5" ht="67.5" customHeight="1">
      <c r="B133" s="10" t="s">
        <v>48</v>
      </c>
      <c r="C133" s="69" t="s">
        <v>163</v>
      </c>
      <c r="D133" s="27"/>
      <c r="E133" s="3">
        <v>1</v>
      </c>
    </row>
    <row r="134" spans="2:5" ht="67.5" customHeight="1">
      <c r="B134" s="10" t="s">
        <v>48</v>
      </c>
      <c r="C134" s="69" t="s">
        <v>164</v>
      </c>
      <c r="D134" s="27"/>
      <c r="E134" s="3">
        <v>1</v>
      </c>
    </row>
    <row r="135" spans="2:5" ht="67.5" customHeight="1">
      <c r="B135" s="10" t="s">
        <v>48</v>
      </c>
      <c r="C135" s="69" t="s">
        <v>165</v>
      </c>
      <c r="D135" s="27"/>
      <c r="E135" s="3">
        <v>1</v>
      </c>
    </row>
    <row r="136" spans="2:5" ht="67.5" customHeight="1">
      <c r="B136" s="10" t="s">
        <v>48</v>
      </c>
      <c r="C136" s="69" t="s">
        <v>166</v>
      </c>
      <c r="D136" s="27"/>
      <c r="E136" s="3">
        <v>1</v>
      </c>
    </row>
    <row r="137" spans="2:5" ht="67.5" customHeight="1">
      <c r="B137" s="10" t="s">
        <v>48</v>
      </c>
      <c r="C137" s="69" t="s">
        <v>167</v>
      </c>
      <c r="D137" s="27"/>
      <c r="E137" s="3">
        <v>1</v>
      </c>
    </row>
    <row r="138" spans="2:5" ht="67.5" customHeight="1">
      <c r="B138" s="10" t="s">
        <v>48</v>
      </c>
      <c r="C138" s="68" t="s">
        <v>168</v>
      </c>
      <c r="D138" s="27"/>
      <c r="E138" s="3">
        <v>1</v>
      </c>
    </row>
    <row r="139" spans="2:5" ht="67.5" customHeight="1">
      <c r="B139" s="10" t="s">
        <v>48</v>
      </c>
      <c r="C139" s="69" t="s">
        <v>169</v>
      </c>
      <c r="D139" s="27"/>
      <c r="E139" s="3">
        <v>1</v>
      </c>
    </row>
    <row r="140" spans="2:5" ht="67.5" customHeight="1">
      <c r="B140" s="10" t="s">
        <v>48</v>
      </c>
      <c r="C140" s="69" t="s">
        <v>170</v>
      </c>
      <c r="D140" s="27"/>
      <c r="E140" s="3">
        <v>1</v>
      </c>
    </row>
    <row r="141" spans="2:5" ht="67.5" customHeight="1">
      <c r="B141" s="10" t="s">
        <v>48</v>
      </c>
      <c r="C141" s="69" t="s">
        <v>171</v>
      </c>
      <c r="D141" s="27"/>
      <c r="E141" s="3">
        <v>1</v>
      </c>
    </row>
    <row r="142" spans="2:5" ht="67.5" customHeight="1">
      <c r="B142" s="10" t="s">
        <v>48</v>
      </c>
      <c r="C142" s="69" t="s">
        <v>172</v>
      </c>
      <c r="D142" s="27"/>
      <c r="E142" s="3">
        <v>1</v>
      </c>
    </row>
    <row r="143" spans="2:5" ht="67.5" customHeight="1">
      <c r="B143" s="10" t="s">
        <v>48</v>
      </c>
      <c r="C143" s="68" t="s">
        <v>173</v>
      </c>
      <c r="D143" s="27"/>
      <c r="E143" s="3">
        <v>1</v>
      </c>
    </row>
    <row r="144" spans="2:5" ht="67.5" customHeight="1">
      <c r="B144" s="10" t="s">
        <v>48</v>
      </c>
      <c r="C144" s="69" t="s">
        <v>174</v>
      </c>
      <c r="D144" s="27"/>
      <c r="E144" s="3">
        <v>1</v>
      </c>
    </row>
    <row r="145" spans="2:5" ht="67.5" customHeight="1">
      <c r="B145" s="10" t="s">
        <v>10</v>
      </c>
      <c r="C145" s="69" t="s">
        <v>175</v>
      </c>
      <c r="D145" s="27"/>
      <c r="E145" s="3">
        <v>1</v>
      </c>
    </row>
    <row r="146" spans="2:5" ht="67.5" customHeight="1">
      <c r="B146" s="10" t="s">
        <v>3</v>
      </c>
      <c r="C146" s="68" t="s">
        <v>176</v>
      </c>
      <c r="D146" s="27"/>
      <c r="E146" s="3">
        <v>1</v>
      </c>
    </row>
    <row r="147" spans="2:5" ht="67.5" customHeight="1">
      <c r="B147" s="10" t="s">
        <v>3</v>
      </c>
      <c r="C147" s="68" t="s">
        <v>177</v>
      </c>
      <c r="D147" s="27"/>
      <c r="E147" s="3">
        <v>1</v>
      </c>
    </row>
    <row r="148" spans="2:5" ht="67.5" customHeight="1">
      <c r="B148" s="10" t="s">
        <v>38</v>
      </c>
      <c r="C148" s="69" t="s">
        <v>178</v>
      </c>
      <c r="D148" s="27"/>
      <c r="E148" s="3">
        <v>1</v>
      </c>
    </row>
    <row r="149" spans="2:5" ht="72" customHeight="1">
      <c r="B149" s="10" t="s">
        <v>38</v>
      </c>
      <c r="C149" s="15" t="s">
        <v>179</v>
      </c>
      <c r="D149" s="4"/>
      <c r="E149" s="3">
        <v>1</v>
      </c>
    </row>
    <row r="150" spans="2:5" ht="72" customHeight="1">
      <c r="B150" s="10" t="s">
        <v>38</v>
      </c>
      <c r="C150" s="15" t="s">
        <v>180</v>
      </c>
      <c r="D150" s="4"/>
      <c r="E150" s="3">
        <v>1</v>
      </c>
    </row>
    <row r="151" spans="2:5" ht="76.150000000000006" customHeight="1">
      <c r="B151" s="10" t="s">
        <v>6</v>
      </c>
      <c r="C151" s="15" t="s">
        <v>181</v>
      </c>
      <c r="D151" s="4"/>
      <c r="E151" s="3">
        <v>1</v>
      </c>
    </row>
    <row r="152" spans="2:5" ht="76.150000000000006" customHeight="1">
      <c r="B152" s="10" t="s">
        <v>6</v>
      </c>
      <c r="C152" s="15" t="s">
        <v>182</v>
      </c>
      <c r="D152" s="4"/>
      <c r="E152" s="3">
        <v>1</v>
      </c>
    </row>
    <row r="153" spans="2:5" ht="72" customHeight="1">
      <c r="B153" s="10" t="s">
        <v>6</v>
      </c>
      <c r="C153" s="20" t="s">
        <v>183</v>
      </c>
      <c r="D153" s="4"/>
      <c r="E153" s="3">
        <v>1</v>
      </c>
    </row>
    <row r="154" spans="2:5" ht="72" customHeight="1">
      <c r="B154" s="10" t="s">
        <v>6</v>
      </c>
      <c r="C154" s="20" t="s">
        <v>184</v>
      </c>
      <c r="D154" s="4"/>
      <c r="E154" s="3">
        <v>1</v>
      </c>
    </row>
    <row r="155" spans="2:5" ht="72" customHeight="1">
      <c r="B155" s="10" t="s">
        <v>6</v>
      </c>
      <c r="C155" s="15" t="s">
        <v>185</v>
      </c>
      <c r="D155" s="4"/>
      <c r="E155" s="3">
        <v>1</v>
      </c>
    </row>
    <row r="156" spans="2:5" ht="67.5" customHeight="1">
      <c r="B156" s="10" t="s">
        <v>6</v>
      </c>
      <c r="C156" s="69" t="s">
        <v>186</v>
      </c>
      <c r="D156" s="27"/>
      <c r="E156" s="3">
        <v>1</v>
      </c>
    </row>
    <row r="157" spans="2:5" ht="73.150000000000006" customHeight="1" thickBot="1">
      <c r="B157" s="28" t="s">
        <v>20</v>
      </c>
      <c r="C157" s="18" t="s">
        <v>187</v>
      </c>
      <c r="D157" s="5"/>
      <c r="E157" s="3">
        <v>1</v>
      </c>
    </row>
  </sheetData>
  <sheetProtection algorithmName="SHA-512" hashValue="g1cZF56JWDHZ991cNUHQzmtrHPGrPwgEOAx4KnOPey4yGqc8lK4CONf4cKFVG/jpwb13UUZ6ErapoXBYFJ5OpQ==" saltValue="ciFfXkXa8pJqPhlPw+NApA==" spinCount="100000" sheet="1" objects="1" scenarios="1"/>
  <mergeCells count="28">
    <mergeCell ref="D20:E20"/>
    <mergeCell ref="B13:C13"/>
    <mergeCell ref="D4:E4"/>
    <mergeCell ref="D5:E5"/>
    <mergeCell ref="D6:E6"/>
    <mergeCell ref="D7:E7"/>
    <mergeCell ref="D8:E8"/>
    <mergeCell ref="B4:C4"/>
    <mergeCell ref="B5:C5"/>
    <mergeCell ref="B6:C6"/>
    <mergeCell ref="B7:C7"/>
    <mergeCell ref="B8:C8"/>
    <mergeCell ref="B14:C14"/>
    <mergeCell ref="B17:C17"/>
    <mergeCell ref="B21:C21"/>
    <mergeCell ref="D13:E13"/>
    <mergeCell ref="D14:E14"/>
    <mergeCell ref="D17:E17"/>
    <mergeCell ref="D21:E21"/>
    <mergeCell ref="B18:C18"/>
    <mergeCell ref="B15:C15"/>
    <mergeCell ref="B16:C16"/>
    <mergeCell ref="B19:C19"/>
    <mergeCell ref="B20:C20"/>
    <mergeCell ref="D15:E15"/>
    <mergeCell ref="D16:E16"/>
    <mergeCell ref="D18:E18"/>
    <mergeCell ref="D19:E19"/>
  </mergeCells>
  <conditionalFormatting sqref="E27:E91 E96:E157">
    <cfRule type="colorScale" priority="1">
      <colorScale>
        <cfvo type="num" val="1"/>
        <cfvo type="num" val="3"/>
        <cfvo type="num" val="5"/>
        <color rgb="FFF8696B"/>
        <color theme="7" tint="0.39997558519241921"/>
        <color rgb="FF63BE7B"/>
      </colorScale>
    </cfRule>
  </conditionalFormatting>
  <pageMargins left="0.23622047244094491" right="0.23622047244094491" top="0.74803149606299213" bottom="0.74803149606299213" header="0.31496062992125984" footer="0.31496062992125984"/>
  <pageSetup paperSize="8" scale="85" fitToHeight="0" orientation="portrait" r:id="rId1"/>
  <headerFooter>
    <oddHeader>&amp;L&amp;"Arial,Bold"&amp;16&amp;G&amp;R&amp;"Arial,Bold"&amp;16Strictly Confidential (When answers are included)</oddHeader>
    <oddFooter>&amp;L&amp;F
Printed &amp;D &amp;T</oddFoot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Data!$B$39:$B$43</xm:f>
          </x14:formula1>
          <xm:sqref>E96:E157 E27:E91</xm:sqref>
        </x14:dataValidation>
        <x14:dataValidation type="list" allowBlank="1" showInputMessage="1" showErrorMessage="1" xr:uid="{00000000-0002-0000-0000-000001000000}">
          <x14:formula1>
            <xm:f>Data!$C$3:$C$21</xm:f>
          </x14:formula1>
          <xm:sqref>B96:B157 B27:B91</xm:sqref>
        </x14:dataValidation>
        <x14:dataValidation type="list" allowBlank="1" showInputMessage="1" showErrorMessage="1" xr:uid="{69D95433-7953-4A78-86F6-6B5822935B08}">
          <x14:formula1>
            <xm:f>Data!$C$47:$C$50</xm:f>
          </x14:formula1>
          <xm:sqref>D8:E8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57"/>
  <sheetViews>
    <sheetView zoomScale="96" zoomScaleNormal="96" workbookViewId="0"/>
  </sheetViews>
  <sheetFormatPr defaultRowHeight="12.75"/>
  <cols>
    <col min="1" max="1" width="3.7109375" customWidth="1"/>
    <col min="2" max="2" width="5" customWidth="1"/>
    <col min="3" max="3" width="46.85546875" customWidth="1"/>
    <col min="4" max="7" width="15.7109375" customWidth="1"/>
    <col min="8" max="8" width="5" customWidth="1"/>
    <col min="9" max="9" width="46.5703125" customWidth="1"/>
    <col min="10" max="15" width="15.7109375" customWidth="1"/>
  </cols>
  <sheetData>
    <row r="1" spans="2:15" ht="13.5" thickBot="1"/>
    <row r="2" spans="2:15" s="1" customFormat="1" ht="26.25" thickBot="1">
      <c r="B2" s="38" t="s">
        <v>40</v>
      </c>
      <c r="C2" s="39" t="s">
        <v>39</v>
      </c>
      <c r="D2" s="40" t="s">
        <v>22</v>
      </c>
      <c r="E2" s="40" t="s">
        <v>23</v>
      </c>
      <c r="F2" s="40" t="s">
        <v>25</v>
      </c>
      <c r="G2" s="41" t="s">
        <v>24</v>
      </c>
      <c r="I2" s="38" t="s">
        <v>39</v>
      </c>
      <c r="J2" s="42" t="s">
        <v>17</v>
      </c>
      <c r="K2" s="42" t="s">
        <v>27</v>
      </c>
      <c r="L2" s="42" t="s">
        <v>18</v>
      </c>
      <c r="M2" s="42" t="s">
        <v>19</v>
      </c>
      <c r="N2" s="42" t="s">
        <v>28</v>
      </c>
      <c r="O2" s="43" t="s">
        <v>25</v>
      </c>
    </row>
    <row r="3" spans="2:15" s="52" customFormat="1">
      <c r="B3" s="49">
        <v>1</v>
      </c>
      <c r="C3" s="30" t="s">
        <v>14</v>
      </c>
      <c r="D3" s="50">
        <f>COUNTIF(Questions!B27:B157,"Risk Management")</f>
        <v>3</v>
      </c>
      <c r="E3" s="50">
        <f>SUM(D3*3)</f>
        <v>9</v>
      </c>
      <c r="F3" s="50">
        <f>SUMIF(Questions!B27:B157,Data!C3,Questions!E27:E157)</f>
        <v>3</v>
      </c>
      <c r="G3" s="51">
        <f t="shared" ref="G3:G6" si="0">(F3-E3)/E3</f>
        <v>-0.66666666666666663</v>
      </c>
      <c r="I3" s="71" t="str">
        <f>C3</f>
        <v>Risk Management</v>
      </c>
      <c r="J3" s="53">
        <f>COUNTIFS(Questions!$B$27:$B$157,Data!C3,Questions!$E$27:$E$157,1)</f>
        <v>3</v>
      </c>
      <c r="K3" s="53">
        <f>COUNTIFS(Questions!$B$27:$B$157,Data!C3,Questions!$E$27:$E$157,2)</f>
        <v>0</v>
      </c>
      <c r="L3" s="53">
        <f>COUNTIFS(Questions!$B$27:$B$157,Data!C3,Questions!$E$27:$E$157,3)</f>
        <v>0</v>
      </c>
      <c r="M3" s="53">
        <f>COUNTIFS(Questions!$B$27:$B$157,Data!C3,Questions!$E$27:$E$157,4)</f>
        <v>0</v>
      </c>
      <c r="N3" s="53">
        <f>COUNTIFS(Questions!$B$27:$B$157,Data!C3,Questions!$E$27:$E$157,5)</f>
        <v>0</v>
      </c>
      <c r="O3" s="54">
        <f>SUM(J3:N3)</f>
        <v>3</v>
      </c>
    </row>
    <row r="4" spans="2:15" s="52" customFormat="1">
      <c r="B4" s="55">
        <v>2</v>
      </c>
      <c r="C4" s="30" t="s">
        <v>4</v>
      </c>
      <c r="D4" s="56">
        <f>COUNTIF(Questions!B27:B157,"Information Security Assurance")</f>
        <v>4</v>
      </c>
      <c r="E4" s="56">
        <f>SUM(D4*3)</f>
        <v>12</v>
      </c>
      <c r="F4" s="56">
        <f>SUMIF(Questions!B27:B157,Data!C4,Questions!E27:E157)</f>
        <v>4</v>
      </c>
      <c r="G4" s="57">
        <f t="shared" si="0"/>
        <v>-0.66666666666666663</v>
      </c>
      <c r="I4" s="29" t="str">
        <f>C4</f>
        <v>Information Security Assurance</v>
      </c>
      <c r="J4" s="56">
        <f>COUNTIFS(Questions!$B$27:$B$157,Data!C4,Questions!$E$27:$E$157,1)</f>
        <v>4</v>
      </c>
      <c r="K4" s="56">
        <f>COUNTIFS(Questions!$B$27:$B$157,Data!C4,Questions!$E$27:$E$157,2)</f>
        <v>0</v>
      </c>
      <c r="L4" s="56">
        <f>COUNTIFS(Questions!$B$27:$B$157,Data!C4,Questions!$E$27:$E$157,3)</f>
        <v>0</v>
      </c>
      <c r="M4" s="56">
        <f>COUNTIFS(Questions!$B$27:$B$157,Data!C4,Questions!$E$27:$E$157,4)</f>
        <v>0</v>
      </c>
      <c r="N4" s="56">
        <f>COUNTIFS(Questions!$B$27:$B$157,Data!C4,Questions!$E$27:$E$157,5)</f>
        <v>0</v>
      </c>
      <c r="O4" s="58">
        <f>SUM(J4:N4)</f>
        <v>4</v>
      </c>
    </row>
    <row r="5" spans="2:15" s="52" customFormat="1">
      <c r="B5" s="59">
        <v>3</v>
      </c>
      <c r="C5" s="30" t="s">
        <v>9</v>
      </c>
      <c r="D5" s="56">
        <f>COUNTIF(Questions!B27:B157,"Incident Response Plan (IRP)")</f>
        <v>14</v>
      </c>
      <c r="E5" s="56">
        <f>SUM(D5*3)</f>
        <v>42</v>
      </c>
      <c r="F5" s="56">
        <f>SUMIF(Questions!B27:B157,Data!C5,Questions!E27:E157)</f>
        <v>14</v>
      </c>
      <c r="G5" s="57">
        <f t="shared" si="0"/>
        <v>-0.66666666666666663</v>
      </c>
      <c r="I5" s="29" t="str">
        <f t="shared" ref="I5:I21" si="1">C5</f>
        <v>Incident Response Plan (IRP)</v>
      </c>
      <c r="J5" s="56">
        <f>COUNTIFS(Questions!$B$27:$B$157,Data!C5,Questions!$E$27:$E$157,1)</f>
        <v>14</v>
      </c>
      <c r="K5" s="56">
        <f>COUNTIFS(Questions!$B$27:$B$157,Data!C5,Questions!$E$27:$E$157,2)</f>
        <v>0</v>
      </c>
      <c r="L5" s="56">
        <f>COUNTIFS(Questions!$B$27:$B$157,Data!C5,Questions!$E$27:$E$157,3)</f>
        <v>0</v>
      </c>
      <c r="M5" s="56">
        <f>COUNTIFS(Questions!$B$27:$B$157,Data!C5,Questions!$E$27:$E$157,4)</f>
        <v>0</v>
      </c>
      <c r="N5" s="56">
        <f>COUNTIFS(Questions!$B$27:$B$157,Data!C5,Questions!$E$27:$E$157,5)</f>
        <v>0</v>
      </c>
      <c r="O5" s="58">
        <f>SUM(J5:N5)</f>
        <v>14</v>
      </c>
    </row>
    <row r="6" spans="2:15" s="52" customFormat="1">
      <c r="B6" s="55">
        <v>4</v>
      </c>
      <c r="C6" s="30" t="s">
        <v>2</v>
      </c>
      <c r="D6" s="56">
        <f>COUNTIF(Questions!B27:B157,"Information Security Policy ")</f>
        <v>10</v>
      </c>
      <c r="E6" s="56">
        <f t="shared" ref="E6:E21" si="2">SUM(D6*3)</f>
        <v>30</v>
      </c>
      <c r="F6" s="56">
        <f>SUMIF(Questions!B27:B157,Data!C6,Questions!E27:E157)</f>
        <v>10</v>
      </c>
      <c r="G6" s="57">
        <f t="shared" si="0"/>
        <v>-0.66666666666666663</v>
      </c>
      <c r="I6" s="29" t="str">
        <f t="shared" si="1"/>
        <v xml:space="preserve">Information Security Policy </v>
      </c>
      <c r="J6" s="56">
        <f>COUNTIFS(Questions!$B$27:$B$157,Data!C6,Questions!$E$27:$E$157,1)</f>
        <v>10</v>
      </c>
      <c r="K6" s="56">
        <f>COUNTIFS(Questions!$B$27:$B$157,Data!C6,Questions!$E$27:$E$157,2)</f>
        <v>0</v>
      </c>
      <c r="L6" s="56">
        <f>COUNTIFS(Questions!$B$27:$B$157,Data!C6,Questions!$E$27:$E$157,3)</f>
        <v>0</v>
      </c>
      <c r="M6" s="56">
        <f>COUNTIFS(Questions!$B$27:$B$157,Data!C6,Questions!$E$27:$E$157,4)</f>
        <v>0</v>
      </c>
      <c r="N6" s="56">
        <f>COUNTIFS(Questions!$B$27:$B$157,Data!C6,Questions!$E$27:$E$157,5)</f>
        <v>0</v>
      </c>
      <c r="O6" s="58">
        <f>SUM(J6:N6)</f>
        <v>10</v>
      </c>
    </row>
    <row r="7" spans="2:15" s="52" customFormat="1">
      <c r="B7" s="59">
        <v>5</v>
      </c>
      <c r="C7" s="30" t="s">
        <v>10</v>
      </c>
      <c r="D7" s="56">
        <f>COUNTIF(Questions!B27:B157,"DR/DCP/BCM")</f>
        <v>5</v>
      </c>
      <c r="E7" s="56">
        <f t="shared" si="2"/>
        <v>15</v>
      </c>
      <c r="F7" s="56">
        <f>SUMIF(Questions!B27:B157,Data!C7,Questions!E27:E157)</f>
        <v>5</v>
      </c>
      <c r="G7" s="57">
        <f>(F7-E7)/E7</f>
        <v>-0.66666666666666663</v>
      </c>
      <c r="I7" s="29" t="str">
        <f t="shared" si="1"/>
        <v>DR/DCP/BCM</v>
      </c>
      <c r="J7" s="56">
        <f>COUNTIFS(Questions!$B$27:$B$157,Data!C7,Questions!$E$27:$E$157,1)</f>
        <v>5</v>
      </c>
      <c r="K7" s="56">
        <f>COUNTIFS(Questions!$B$27:$B$157,Data!C7,Questions!$E$27:$E$157,2)</f>
        <v>0</v>
      </c>
      <c r="L7" s="56">
        <f>COUNTIFS(Questions!$B$27:$B$157,Data!C7,Questions!$E$27:$E$157,3)</f>
        <v>0</v>
      </c>
      <c r="M7" s="56">
        <f>COUNTIFS(Questions!$B$27:$B$157,Data!C7,Questions!$E$27:$E$157,4)</f>
        <v>0</v>
      </c>
      <c r="N7" s="56">
        <f>COUNTIFS(Questions!$B$27:$B$157,Data!C7,Questions!$E$27:$E$157,5)</f>
        <v>0</v>
      </c>
      <c r="O7" s="58">
        <f t="shared" ref="O7:O21" si="3">SUM(J7:N7)</f>
        <v>5</v>
      </c>
    </row>
    <row r="8" spans="2:15" s="52" customFormat="1">
      <c r="B8" s="60">
        <v>6</v>
      </c>
      <c r="C8" s="30" t="s">
        <v>15</v>
      </c>
      <c r="D8" s="56">
        <f>COUNTIF(Questions!B27:B157,"Data Privacy")</f>
        <v>6</v>
      </c>
      <c r="E8" s="56">
        <f t="shared" si="2"/>
        <v>18</v>
      </c>
      <c r="F8" s="56">
        <f>SUMIF(Questions!B27:B157,Data!C8,Questions!E27:E157)</f>
        <v>6</v>
      </c>
      <c r="G8" s="57">
        <f t="shared" ref="G8:G9" si="4">(F8-E8)/E8</f>
        <v>-0.66666666666666663</v>
      </c>
      <c r="I8" s="29" t="str">
        <f t="shared" si="1"/>
        <v>Data Privacy</v>
      </c>
      <c r="J8" s="56">
        <f>COUNTIFS(Questions!$B$27:$B$157,Data!C8,Questions!$E$27:$E$157,1)</f>
        <v>6</v>
      </c>
      <c r="K8" s="56">
        <f>COUNTIFS(Questions!$B$27:$B$157,Data!C8,Questions!$E$27:$E$157,2)</f>
        <v>0</v>
      </c>
      <c r="L8" s="56">
        <f>COUNTIFS(Questions!$B$27:$B$157,Data!C8,Questions!$E$27:$E$157,3)</f>
        <v>0</v>
      </c>
      <c r="M8" s="56">
        <f>COUNTIFS(Questions!$B$27:$B$157,Data!C8,Questions!$E$27:$E$157,4)</f>
        <v>0</v>
      </c>
      <c r="N8" s="56">
        <f>COUNTIFS(Questions!$B$27:$B$157,Data!C8,Questions!$E$27:$E$157,5)</f>
        <v>0</v>
      </c>
      <c r="O8" s="58">
        <f t="shared" si="3"/>
        <v>6</v>
      </c>
    </row>
    <row r="9" spans="2:15" s="52" customFormat="1">
      <c r="B9" s="60">
        <v>7</v>
      </c>
      <c r="C9" s="30" t="s">
        <v>16</v>
      </c>
      <c r="D9" s="56">
        <f>COUNTIF(Questions!B27:B157,"Third Party Assurance")</f>
        <v>2</v>
      </c>
      <c r="E9" s="56">
        <f t="shared" si="2"/>
        <v>6</v>
      </c>
      <c r="F9" s="56">
        <f>SUMIF(Questions!B27:B157,Data!C9,Questions!E27:E157)</f>
        <v>2</v>
      </c>
      <c r="G9" s="57">
        <f t="shared" si="4"/>
        <v>-0.66666666666666663</v>
      </c>
      <c r="I9" s="29" t="str">
        <f t="shared" si="1"/>
        <v>Third Party Assurance</v>
      </c>
      <c r="J9" s="56">
        <f>COUNTIFS(Questions!$B$27:$B$157,Data!C9,Questions!$E$27:$E$157,1)</f>
        <v>2</v>
      </c>
      <c r="K9" s="56">
        <f>COUNTIFS(Questions!$B$27:$B$157,Data!C9,Questions!$E$27:$E$157,2)</f>
        <v>0</v>
      </c>
      <c r="L9" s="56">
        <f>COUNTIFS(Questions!$B$27:$B$157,Data!C9,Questions!$E$27:$E$157,3)</f>
        <v>0</v>
      </c>
      <c r="M9" s="56">
        <f>COUNTIFS(Questions!$B$27:$B$157,Data!C9,Questions!$E$27:$E$157,4)</f>
        <v>0</v>
      </c>
      <c r="N9" s="56">
        <f>COUNTIFS(Questions!$B$27:$B$157,Data!C9,Questions!$E$27:$E$157,5)</f>
        <v>0</v>
      </c>
      <c r="O9" s="58">
        <f t="shared" si="3"/>
        <v>2</v>
      </c>
    </row>
    <row r="10" spans="2:15" s="52" customFormat="1">
      <c r="B10" s="55">
        <v>8</v>
      </c>
      <c r="C10" s="30" t="s">
        <v>8</v>
      </c>
      <c r="D10" s="56">
        <f>COUNTIF(Questions!B27:B157,"Cyber Security Hygiene")</f>
        <v>2</v>
      </c>
      <c r="E10" s="56">
        <f t="shared" si="2"/>
        <v>6</v>
      </c>
      <c r="F10" s="56">
        <f>SUMIF(Questions!B27:B157,Data!C10,Questions!E27:E157)</f>
        <v>2</v>
      </c>
      <c r="G10" s="57">
        <f t="shared" ref="G10:G21" si="5">(F10-E10)/E10</f>
        <v>-0.66666666666666663</v>
      </c>
      <c r="I10" s="29" t="str">
        <f t="shared" si="1"/>
        <v>Cyber Security Hygiene</v>
      </c>
      <c r="J10" s="56">
        <f>COUNTIFS(Questions!$B$27:$B$157,Data!C10,Questions!$E$27:$E$157,1)</f>
        <v>2</v>
      </c>
      <c r="K10" s="56">
        <f>COUNTIFS(Questions!$B$27:$B$157,Data!C10,Questions!$E$27:$E$157,2)</f>
        <v>0</v>
      </c>
      <c r="L10" s="56">
        <f>COUNTIFS(Questions!$B$27:$B$157,Data!C10,Questions!$E$27:$E$157,3)</f>
        <v>0</v>
      </c>
      <c r="M10" s="56">
        <f>COUNTIFS(Questions!$B$27:$B$157,Data!C10,Questions!$E$27:$E$157,4)</f>
        <v>0</v>
      </c>
      <c r="N10" s="56">
        <f>COUNTIFS(Questions!$B$27:$B$157,Data!C10,Questions!$E$27:$E$157,5)</f>
        <v>0</v>
      </c>
      <c r="O10" s="58">
        <f t="shared" si="3"/>
        <v>2</v>
      </c>
    </row>
    <row r="11" spans="2:15" s="52" customFormat="1" ht="25.5">
      <c r="B11" s="59">
        <v>9</v>
      </c>
      <c r="C11" s="30" t="s">
        <v>38</v>
      </c>
      <c r="D11" s="56">
        <f>COUNTIF(Questions!B27:B157,"Secure Acquisition, Development &amp; Software Maintenance Secure (SDLC) ")</f>
        <v>3</v>
      </c>
      <c r="E11" s="56">
        <f t="shared" si="2"/>
        <v>9</v>
      </c>
      <c r="F11" s="56">
        <f>SUMIF(Questions!B27:B157,Data!C11,Questions!E27:E157)</f>
        <v>3</v>
      </c>
      <c r="G11" s="57">
        <f t="shared" si="5"/>
        <v>-0.66666666666666663</v>
      </c>
      <c r="I11" s="29" t="str">
        <f t="shared" si="1"/>
        <v xml:space="preserve">Secure Acquisition, Development &amp; Software Maintenance Secure (SDLC) </v>
      </c>
      <c r="J11" s="56">
        <f>COUNTIFS(Questions!$B$27:$B$157,Data!C11,Questions!$E$27:$E$157,1)</f>
        <v>3</v>
      </c>
      <c r="K11" s="56">
        <f>COUNTIFS(Questions!$B$27:$B$157,Data!C11,Questions!$E$27:$E$157,2)</f>
        <v>0</v>
      </c>
      <c r="L11" s="56">
        <f>COUNTIFS(Questions!$B$27:$B$157,Data!C11,Questions!$E$27:$E$157,3)</f>
        <v>0</v>
      </c>
      <c r="M11" s="56">
        <f>COUNTIFS(Questions!$B$27:$B$157,Data!C11,Questions!$E$27:$E$157,4)</f>
        <v>0</v>
      </c>
      <c r="N11" s="56">
        <f>COUNTIFS(Questions!$B$27:$B$157,Data!C11,Questions!$E$27:$E$157,5)</f>
        <v>0</v>
      </c>
      <c r="O11" s="58">
        <f t="shared" si="3"/>
        <v>3</v>
      </c>
    </row>
    <row r="12" spans="2:15" s="52" customFormat="1">
      <c r="B12" s="59">
        <v>10</v>
      </c>
      <c r="C12" s="30" t="s">
        <v>1</v>
      </c>
      <c r="D12" s="56">
        <f>COUNTIF(Questions!B27:B157,"Information Security Organisational Governance")</f>
        <v>2</v>
      </c>
      <c r="E12" s="56">
        <f t="shared" si="2"/>
        <v>6</v>
      </c>
      <c r="F12" s="56">
        <f>SUMIF(Questions!B27:B157,Data!C12,Questions!E27:E157)</f>
        <v>2</v>
      </c>
      <c r="G12" s="57">
        <f t="shared" si="5"/>
        <v>-0.66666666666666663</v>
      </c>
      <c r="I12" s="29" t="str">
        <f t="shared" si="1"/>
        <v>Information Security Organisational Governance</v>
      </c>
      <c r="J12" s="56">
        <f>COUNTIFS(Questions!$B$27:$B$157,Data!C12,Questions!$E$27:$E$157,1)</f>
        <v>2</v>
      </c>
      <c r="K12" s="56">
        <f>COUNTIFS(Questions!$B$27:$B$157,Data!C12,Questions!$E$27:$E$157,2)</f>
        <v>0</v>
      </c>
      <c r="L12" s="56">
        <f>COUNTIFS(Questions!$B$27:$B$157,Data!C12,Questions!$E$27:$E$157,3)</f>
        <v>0</v>
      </c>
      <c r="M12" s="56">
        <f>COUNTIFS(Questions!$B$27:$B$157,Data!C12,Questions!$E$27:$E$157,4)</f>
        <v>0</v>
      </c>
      <c r="N12" s="56">
        <f>COUNTIFS(Questions!$B$27:$B$157,Data!C12,Questions!$E$27:$E$157,5)</f>
        <v>0</v>
      </c>
      <c r="O12" s="58">
        <f t="shared" si="3"/>
        <v>2</v>
      </c>
    </row>
    <row r="13" spans="2:15" s="52" customFormat="1">
      <c r="B13" s="60">
        <v>11</v>
      </c>
      <c r="C13" s="30" t="s">
        <v>47</v>
      </c>
      <c r="D13" s="56">
        <f>COUNTIF(Questions!B27:B157,"Cloud Security Assurance")</f>
        <v>10</v>
      </c>
      <c r="E13" s="56">
        <f t="shared" si="2"/>
        <v>30</v>
      </c>
      <c r="F13" s="56">
        <f>SUMIF(Questions!B27:B157,Data!C13,Questions!E27:E157)</f>
        <v>10</v>
      </c>
      <c r="G13" s="57">
        <f t="shared" si="5"/>
        <v>-0.66666666666666663</v>
      </c>
      <c r="I13" s="29" t="str">
        <f t="shared" si="1"/>
        <v>Cloud Security Assurance</v>
      </c>
      <c r="J13" s="56">
        <f>COUNTIFS(Questions!$B$27:$B$157,Data!C13,Questions!$E$27:$E$157,1)</f>
        <v>10</v>
      </c>
      <c r="K13" s="56">
        <f>COUNTIFS(Questions!$B$27:$B$157,Data!C13,Questions!$E$27:$E$157,2)</f>
        <v>0</v>
      </c>
      <c r="L13" s="56">
        <f>COUNTIFS(Questions!$B$27:$B$157,Data!C13,Questions!$E$27:$E$157,3)</f>
        <v>0</v>
      </c>
      <c r="M13" s="56">
        <f>COUNTIFS(Questions!$B$27:$B$157,Data!C13,Questions!$E$27:$E$157,4)</f>
        <v>0</v>
      </c>
      <c r="N13" s="56">
        <f>COUNTIFS(Questions!$B$27:$B$157,Data!C13,Questions!$E$27:$E$157,5)</f>
        <v>0</v>
      </c>
      <c r="O13" s="58">
        <f t="shared" si="3"/>
        <v>10</v>
      </c>
    </row>
    <row r="14" spans="2:15" s="52" customFormat="1">
      <c r="B14" s="59">
        <v>12</v>
      </c>
      <c r="C14" s="30" t="s">
        <v>12</v>
      </c>
      <c r="D14" s="56">
        <f>COUNTIF(Questions!B27:B157,"GDPR Compliance")</f>
        <v>10</v>
      </c>
      <c r="E14" s="56">
        <f t="shared" si="2"/>
        <v>30</v>
      </c>
      <c r="F14" s="56">
        <f>SUMIF(Questions!B27:B157,Data!C14,Questions!E27:E157)</f>
        <v>10</v>
      </c>
      <c r="G14" s="57">
        <f t="shared" si="5"/>
        <v>-0.66666666666666663</v>
      </c>
      <c r="I14" s="29" t="str">
        <f t="shared" si="1"/>
        <v>GDPR Compliance</v>
      </c>
      <c r="J14" s="56">
        <f>COUNTIFS(Questions!$B$27:$B$157,Data!C14,Questions!$E$27:$E$157,1)</f>
        <v>10</v>
      </c>
      <c r="K14" s="56">
        <f>COUNTIFS(Questions!$B$27:$B$157,Data!C14,Questions!$E$27:$E$157,2)</f>
        <v>0</v>
      </c>
      <c r="L14" s="56">
        <f>COUNTIFS(Questions!$B$27:$B$157,Data!C14,Questions!$E$27:$E$157,3)</f>
        <v>0</v>
      </c>
      <c r="M14" s="56">
        <f>COUNTIFS(Questions!$B$27:$B$157,Data!C14,Questions!$E$27:$E$157,4)</f>
        <v>0</v>
      </c>
      <c r="N14" s="56">
        <f>COUNTIFS(Questions!$B$27:$B$157,Data!C14,Questions!$E$27:$E$157,5)</f>
        <v>0</v>
      </c>
      <c r="O14" s="58">
        <f t="shared" si="3"/>
        <v>10</v>
      </c>
    </row>
    <row r="15" spans="2:15" s="52" customFormat="1">
      <c r="B15" s="59">
        <v>13</v>
      </c>
      <c r="C15" s="30" t="s">
        <v>6</v>
      </c>
      <c r="D15" s="56">
        <f>COUNTIF(Questions!B27:B157,"Patch Management &amp; Vulnerability Management ")</f>
        <v>6</v>
      </c>
      <c r="E15" s="56">
        <f t="shared" si="2"/>
        <v>18</v>
      </c>
      <c r="F15" s="56">
        <f>SUMIF(Questions!B27:B157,Data!C15,Questions!E27:E157)</f>
        <v>6</v>
      </c>
      <c r="G15" s="57">
        <f t="shared" si="5"/>
        <v>-0.66666666666666663</v>
      </c>
      <c r="I15" s="29" t="str">
        <f t="shared" si="1"/>
        <v xml:space="preserve">Patch Management &amp; Vulnerability Management </v>
      </c>
      <c r="J15" s="56">
        <f>COUNTIFS(Questions!$B$27:$B$157,Data!C15,Questions!$E$27:$E$157,1)</f>
        <v>6</v>
      </c>
      <c r="K15" s="56">
        <f>COUNTIFS(Questions!$B$27:$B$157,Data!C15,Questions!$E$27:$E$157,2)</f>
        <v>0</v>
      </c>
      <c r="L15" s="56">
        <f>COUNTIFS(Questions!$B$27:$B$157,Data!C15,Questions!$E$27:$E$157,3)</f>
        <v>0</v>
      </c>
      <c r="M15" s="56">
        <f>COUNTIFS(Questions!$B$27:$B$157,Data!C15,Questions!$E$27:$E$157,4)</f>
        <v>0</v>
      </c>
      <c r="N15" s="56">
        <f>COUNTIFS(Questions!$B$27:$B$157,Data!C15,Questions!$E$27:$E$157,5)</f>
        <v>0</v>
      </c>
      <c r="O15" s="58">
        <f t="shared" si="3"/>
        <v>6</v>
      </c>
    </row>
    <row r="16" spans="2:15" s="52" customFormat="1">
      <c r="B16" s="55">
        <v>14</v>
      </c>
      <c r="C16" s="30" t="s">
        <v>3</v>
      </c>
      <c r="D16" s="56">
        <f>COUNTIF(Questions!B27:B157,"Security Violation &amp; Discipline")</f>
        <v>3</v>
      </c>
      <c r="E16" s="56">
        <f t="shared" si="2"/>
        <v>9</v>
      </c>
      <c r="F16" s="56">
        <f>SUMIF(Questions!B27:B157,Data!C16,Questions!E27:E157)</f>
        <v>3</v>
      </c>
      <c r="G16" s="57">
        <f t="shared" si="5"/>
        <v>-0.66666666666666663</v>
      </c>
      <c r="I16" s="29" t="str">
        <f t="shared" si="1"/>
        <v>Security Violation &amp; Discipline</v>
      </c>
      <c r="J16" s="56">
        <f>COUNTIFS(Questions!$B$27:$B$157,Data!C16,Questions!$E$27:$E$157,1)</f>
        <v>3</v>
      </c>
      <c r="K16" s="56">
        <f>COUNTIFS(Questions!$B$27:$B$157,Data!C16,Questions!$E$27:$E$157,2)</f>
        <v>0</v>
      </c>
      <c r="L16" s="56">
        <f>COUNTIFS(Questions!$B$27:$B$157,Data!C16,Questions!$E$27:$E$157,3)</f>
        <v>0</v>
      </c>
      <c r="M16" s="56">
        <f>COUNTIFS(Questions!$B$27:$B$157,Data!C16,Questions!$E$27:$E$157,4)</f>
        <v>0</v>
      </c>
      <c r="N16" s="56">
        <f>COUNTIFS(Questions!$B$27:$B$157,Data!C16,Questions!$E$27:$E$157,5)</f>
        <v>0</v>
      </c>
      <c r="O16" s="58">
        <f t="shared" si="3"/>
        <v>3</v>
      </c>
    </row>
    <row r="17" spans="2:15" s="52" customFormat="1">
      <c r="B17" s="55">
        <v>15</v>
      </c>
      <c r="C17" s="30" t="s">
        <v>5</v>
      </c>
      <c r="D17" s="56">
        <f>COUNTIF(Questions!B27:B157,"Remote Access Management ")</f>
        <v>2</v>
      </c>
      <c r="E17" s="56">
        <f t="shared" si="2"/>
        <v>6</v>
      </c>
      <c r="F17" s="56">
        <f>SUMIF(Questions!B27:B157,Data!C17,Questions!E27:E157)</f>
        <v>2</v>
      </c>
      <c r="G17" s="57">
        <f t="shared" si="5"/>
        <v>-0.66666666666666663</v>
      </c>
      <c r="I17" s="29" t="str">
        <f t="shared" si="1"/>
        <v xml:space="preserve">Remote Access Management </v>
      </c>
      <c r="J17" s="56">
        <f>COUNTIFS(Questions!$B$27:$B$157,Data!C17,Questions!$E$27:$E$157,1)</f>
        <v>2</v>
      </c>
      <c r="K17" s="56">
        <f>COUNTIFS(Questions!$B$27:$B$157,Data!C17,Questions!$E$27:$E$157,2)</f>
        <v>0</v>
      </c>
      <c r="L17" s="56">
        <f>COUNTIFS(Questions!$B$27:$B$157,Data!C17,Questions!$E$27:$E$157,3)</f>
        <v>0</v>
      </c>
      <c r="M17" s="56">
        <f>COUNTIFS(Questions!$B$27:$B$157,Data!C17,Questions!$E$27:$E$157,4)</f>
        <v>0</v>
      </c>
      <c r="N17" s="56">
        <f>COUNTIFS(Questions!$B$27:$B$157,Data!C17,Questions!$E$27:$E$157,5)</f>
        <v>0</v>
      </c>
      <c r="O17" s="58">
        <f t="shared" si="3"/>
        <v>2</v>
      </c>
    </row>
    <row r="18" spans="2:15" s="52" customFormat="1">
      <c r="B18" s="60">
        <v>16</v>
      </c>
      <c r="C18" s="30" t="s">
        <v>7</v>
      </c>
      <c r="D18" s="56">
        <f>COUNTIF(Questions!B27:B157,"Data Deletion &amp; Destruction")</f>
        <v>1</v>
      </c>
      <c r="E18" s="56">
        <f t="shared" si="2"/>
        <v>3</v>
      </c>
      <c r="F18" s="56">
        <f>SUMIF(Questions!B27:B157,Data!C18,Questions!E27:E157)</f>
        <v>1</v>
      </c>
      <c r="G18" s="57">
        <f t="shared" si="5"/>
        <v>-0.66666666666666663</v>
      </c>
      <c r="I18" s="29" t="str">
        <f t="shared" si="1"/>
        <v>Data Deletion &amp; Destruction</v>
      </c>
      <c r="J18" s="56">
        <f>COUNTIFS(Questions!$B$27:$B$157,Data!C18,Questions!$E$27:$E$157,1)</f>
        <v>1</v>
      </c>
      <c r="K18" s="56">
        <f>COUNTIFS(Questions!$B$27:$B$157,Data!C18,Questions!$E$27:$E$157,2)</f>
        <v>0</v>
      </c>
      <c r="L18" s="56">
        <f>COUNTIFS(Questions!$B$27:$B$157,Data!C18,Questions!$E$27:$E$157,3)</f>
        <v>0</v>
      </c>
      <c r="M18" s="56">
        <f>COUNTIFS(Questions!$B$27:$B$157,Data!C18,Questions!$E$27:$E$157,4)</f>
        <v>0</v>
      </c>
      <c r="N18" s="56">
        <f>COUNTIFS(Questions!$B$27:$B$157,Data!C18,Questions!$E$27:$E$157,5)</f>
        <v>0</v>
      </c>
      <c r="O18" s="58">
        <f t="shared" si="3"/>
        <v>1</v>
      </c>
    </row>
    <row r="19" spans="2:15" s="52" customFormat="1" ht="25.5">
      <c r="B19" s="55">
        <v>17</v>
      </c>
      <c r="C19" s="30" t="s">
        <v>48</v>
      </c>
      <c r="D19" s="56">
        <f>COUNTIF(Questions!B27:B157,"Encryption, Authentication, Authorisation, Auditability and PAM")</f>
        <v>28</v>
      </c>
      <c r="E19" s="56">
        <f t="shared" si="2"/>
        <v>84</v>
      </c>
      <c r="F19" s="56">
        <f>SUMIF(Questions!B27:B157,Data!C19,Questions!E27:E157)</f>
        <v>28</v>
      </c>
      <c r="G19" s="57">
        <f t="shared" si="5"/>
        <v>-0.66666666666666663</v>
      </c>
      <c r="I19" s="29" t="str">
        <f t="shared" si="1"/>
        <v>Encryption, Authentication, Authorisation, Auditability and PAM</v>
      </c>
      <c r="J19" s="56">
        <f>COUNTIFS(Questions!$B$27:$B$157,Data!C19,Questions!$E$27:$E$157,1)</f>
        <v>28</v>
      </c>
      <c r="K19" s="56">
        <f>COUNTIFS(Questions!$B$27:$B$157,Data!C19,Questions!$E$27:$E$157,2)</f>
        <v>0</v>
      </c>
      <c r="L19" s="56">
        <f>COUNTIFS(Questions!$B$27:$B$157,Data!C19,Questions!$E$27:$E$157,3)</f>
        <v>0</v>
      </c>
      <c r="M19" s="56">
        <f>COUNTIFS(Questions!$B$27:$B$157,Data!C19,Questions!$E$27:$E$157,4)</f>
        <v>0</v>
      </c>
      <c r="N19" s="56">
        <f>COUNTIFS(Questions!$B$27:$B$157,Data!C19,Questions!$E$27:$E$157,5)</f>
        <v>0</v>
      </c>
      <c r="O19" s="58">
        <f t="shared" si="3"/>
        <v>28</v>
      </c>
    </row>
    <row r="20" spans="2:15" s="52" customFormat="1">
      <c r="B20" s="55">
        <v>18</v>
      </c>
      <c r="C20" s="30" t="s">
        <v>20</v>
      </c>
      <c r="D20" s="56">
        <f>COUNTIF(Questions!B27:B157,"Physical Security")</f>
        <v>2</v>
      </c>
      <c r="E20" s="56">
        <f t="shared" si="2"/>
        <v>6</v>
      </c>
      <c r="F20" s="56">
        <f>SUMIF(Questions!B27:B157,Data!C20,Questions!E27:E157)</f>
        <v>2</v>
      </c>
      <c r="G20" s="57">
        <f t="shared" si="5"/>
        <v>-0.66666666666666663</v>
      </c>
      <c r="I20" s="29" t="str">
        <f t="shared" si="1"/>
        <v>Physical Security</v>
      </c>
      <c r="J20" s="56">
        <f>COUNTIFS(Questions!$B$27:$B$157,Data!C20,Questions!$E$27:$E$157,1)</f>
        <v>2</v>
      </c>
      <c r="K20" s="56">
        <f>COUNTIFS(Questions!$B$27:$B$157,Data!C20,Questions!$E$27:$E$157,2)</f>
        <v>0</v>
      </c>
      <c r="L20" s="56">
        <f>COUNTIFS(Questions!$B$27:$B$157,Data!C20,Questions!$E$27:$E$157,3)</f>
        <v>0</v>
      </c>
      <c r="M20" s="56">
        <f>COUNTIFS(Questions!$B$27:$B$157,Data!C20,Questions!$E$27:$E$157,4)</f>
        <v>0</v>
      </c>
      <c r="N20" s="56">
        <f>COUNTIFS(Questions!$B$27:$B$157,Data!C20,Questions!$E$27:$E$157,5)</f>
        <v>0</v>
      </c>
      <c r="O20" s="58">
        <f t="shared" si="3"/>
        <v>2</v>
      </c>
    </row>
    <row r="21" spans="2:15" s="52" customFormat="1">
      <c r="B21" s="59">
        <v>19</v>
      </c>
      <c r="C21" s="30" t="s">
        <v>11</v>
      </c>
      <c r="D21" s="56">
        <f>COUNTIF(Questions!B27:B157,"Data Protection Assurance ")</f>
        <v>13</v>
      </c>
      <c r="E21" s="56">
        <f t="shared" si="2"/>
        <v>39</v>
      </c>
      <c r="F21" s="56">
        <f>SUMIF(Questions!B27:B157,Data!C21,Questions!E27:E157)</f>
        <v>13</v>
      </c>
      <c r="G21" s="57">
        <f t="shared" si="5"/>
        <v>-0.66666666666666663</v>
      </c>
      <c r="I21" s="29" t="str">
        <f t="shared" si="1"/>
        <v xml:space="preserve">Data Protection Assurance </v>
      </c>
      <c r="J21" s="56">
        <f>COUNTIFS(Questions!$B$27:$B$157,Data!C21,Questions!$E$27:$E$157,1)</f>
        <v>13</v>
      </c>
      <c r="K21" s="56">
        <f>COUNTIFS(Questions!$B$27:$B$157,Data!C21,Questions!$E$27:$E$157,2)</f>
        <v>0</v>
      </c>
      <c r="L21" s="56">
        <f>COUNTIFS(Questions!$B$27:$B$157,Data!C21,Questions!$E$27:$E$157,3)</f>
        <v>0</v>
      </c>
      <c r="M21" s="56">
        <f>COUNTIFS(Questions!$B$27:$B$157,Data!C21,Questions!$E$27:$E$157,4)</f>
        <v>0</v>
      </c>
      <c r="N21" s="56">
        <f>COUNTIFS(Questions!$B$27:$B$157,Data!C21,Questions!$E$27:$E$157,5)</f>
        <v>0</v>
      </c>
      <c r="O21" s="58">
        <f t="shared" si="3"/>
        <v>13</v>
      </c>
    </row>
    <row r="22" spans="2:15" s="52" customFormat="1">
      <c r="B22" s="60"/>
      <c r="C22" s="56"/>
      <c r="D22" s="56"/>
      <c r="E22" s="56"/>
      <c r="F22" s="56"/>
      <c r="G22" s="58"/>
      <c r="I22" s="60"/>
      <c r="J22" s="56"/>
      <c r="K22" s="56"/>
      <c r="L22" s="56"/>
      <c r="M22" s="56"/>
      <c r="N22" s="56"/>
      <c r="O22" s="58"/>
    </row>
    <row r="23" spans="2:15" s="52" customFormat="1" ht="13.5" thickBot="1">
      <c r="B23" s="61"/>
      <c r="C23" s="31" t="s">
        <v>21</v>
      </c>
      <c r="D23" s="62">
        <f>SUM(D3:D21)</f>
        <v>126</v>
      </c>
      <c r="E23" s="62"/>
      <c r="F23" s="62">
        <f>SUM(F3:F21)</f>
        <v>126</v>
      </c>
      <c r="G23" s="63"/>
      <c r="I23" s="61"/>
      <c r="J23" s="64"/>
      <c r="K23" s="64"/>
      <c r="L23" s="64"/>
      <c r="M23" s="64"/>
      <c r="N23" s="64"/>
      <c r="O23" s="63">
        <f>SUM(O3:O21)</f>
        <v>126</v>
      </c>
    </row>
    <row r="25" spans="2:15" ht="13.5" thickBot="1"/>
    <row r="26" spans="2:15" ht="26.25" thickBot="1">
      <c r="C26" s="44" t="s">
        <v>26</v>
      </c>
      <c r="D26" s="40" t="str">
        <f t="shared" ref="D26:F27" si="6">D2</f>
        <v>Number of questions</v>
      </c>
      <c r="E26" s="40" t="str">
        <f t="shared" si="6"/>
        <v>Meet requirement</v>
      </c>
      <c r="F26" s="41" t="str">
        <f t="shared" si="6"/>
        <v>Actual score</v>
      </c>
    </row>
    <row r="27" spans="2:15" s="52" customFormat="1">
      <c r="C27" s="65" t="str">
        <f>C3</f>
        <v>Risk Management</v>
      </c>
      <c r="D27" s="50">
        <f t="shared" si="6"/>
        <v>3</v>
      </c>
      <c r="E27" s="50">
        <f t="shared" si="6"/>
        <v>9</v>
      </c>
      <c r="F27" s="66">
        <f t="shared" si="6"/>
        <v>3</v>
      </c>
    </row>
    <row r="28" spans="2:15" s="52" customFormat="1">
      <c r="C28" s="60" t="str">
        <f>C5</f>
        <v>Incident Response Plan (IRP)</v>
      </c>
      <c r="D28" s="56">
        <f>D5</f>
        <v>14</v>
      </c>
      <c r="E28" s="56">
        <f>E5</f>
        <v>42</v>
      </c>
      <c r="F28" s="58">
        <f>F5</f>
        <v>14</v>
      </c>
    </row>
    <row r="29" spans="2:15" s="52" customFormat="1">
      <c r="C29" s="60" t="str">
        <f>C7</f>
        <v>DR/DCP/BCM</v>
      </c>
      <c r="D29" s="56">
        <f>D7</f>
        <v>5</v>
      </c>
      <c r="E29" s="56">
        <f>E7</f>
        <v>15</v>
      </c>
      <c r="F29" s="58">
        <f>F7</f>
        <v>5</v>
      </c>
    </row>
    <row r="30" spans="2:15" s="52" customFormat="1" ht="25.5">
      <c r="C30" s="72" t="str">
        <f t="shared" ref="C30:F31" si="7">C11</f>
        <v xml:space="preserve">Secure Acquisition, Development &amp; Software Maintenance Secure (SDLC) </v>
      </c>
      <c r="D30" s="56">
        <f t="shared" si="7"/>
        <v>3</v>
      </c>
      <c r="E30" s="56">
        <f t="shared" si="7"/>
        <v>9</v>
      </c>
      <c r="F30" s="58">
        <f t="shared" si="7"/>
        <v>3</v>
      </c>
    </row>
    <row r="31" spans="2:15" s="52" customFormat="1">
      <c r="C31" s="60" t="str">
        <f t="shared" si="7"/>
        <v>Information Security Organisational Governance</v>
      </c>
      <c r="D31" s="56">
        <f t="shared" si="7"/>
        <v>2</v>
      </c>
      <c r="E31" s="56">
        <f t="shared" si="7"/>
        <v>6</v>
      </c>
      <c r="F31" s="58">
        <f t="shared" si="7"/>
        <v>2</v>
      </c>
    </row>
    <row r="32" spans="2:15" s="52" customFormat="1">
      <c r="C32" s="60" t="str">
        <f t="shared" ref="C32:F33" si="8">C14</f>
        <v>GDPR Compliance</v>
      </c>
      <c r="D32" s="56">
        <f t="shared" si="8"/>
        <v>10</v>
      </c>
      <c r="E32" s="56">
        <f t="shared" si="8"/>
        <v>30</v>
      </c>
      <c r="F32" s="58">
        <f t="shared" si="8"/>
        <v>10</v>
      </c>
    </row>
    <row r="33" spans="2:9" s="52" customFormat="1">
      <c r="C33" s="60" t="str">
        <f t="shared" si="8"/>
        <v xml:space="preserve">Patch Management &amp; Vulnerability Management </v>
      </c>
      <c r="D33" s="56">
        <f t="shared" si="8"/>
        <v>6</v>
      </c>
      <c r="E33" s="56">
        <f t="shared" si="8"/>
        <v>18</v>
      </c>
      <c r="F33" s="58">
        <f t="shared" si="8"/>
        <v>6</v>
      </c>
    </row>
    <row r="34" spans="2:9" s="52" customFormat="1">
      <c r="C34" s="60" t="str">
        <f>C21</f>
        <v xml:space="preserve">Data Protection Assurance </v>
      </c>
      <c r="D34" s="56">
        <f>D21</f>
        <v>13</v>
      </c>
      <c r="E34" s="56">
        <f>E21</f>
        <v>39</v>
      </c>
      <c r="F34" s="58">
        <f>F21</f>
        <v>13</v>
      </c>
    </row>
    <row r="35" spans="2:9" s="52" customFormat="1" ht="13.5" thickBot="1">
      <c r="C35" s="61" t="s">
        <v>29</v>
      </c>
      <c r="D35" s="64">
        <f>SUM(D4,D6,D8,D9,D10,D13,D16,D17,D18,D19,D20)</f>
        <v>70</v>
      </c>
      <c r="E35" s="64">
        <f>SUM(E4,E6,E8,E9,E10,E13,E16,E17,E18,E19,E20)</f>
        <v>210</v>
      </c>
      <c r="F35" s="63">
        <f>SUM(F4,F6,F8,F9,F10,F13,F16,F17,F18,F19,F20)</f>
        <v>70</v>
      </c>
    </row>
    <row r="37" spans="2:9" ht="13.5" thickBot="1"/>
    <row r="38" spans="2:9" ht="13.5" thickBot="1">
      <c r="B38" s="45" t="s">
        <v>13</v>
      </c>
      <c r="C38" s="46"/>
    </row>
    <row r="39" spans="2:9" s="52" customFormat="1">
      <c r="B39" s="36">
        <v>1</v>
      </c>
      <c r="C39" s="37" t="s">
        <v>17</v>
      </c>
    </row>
    <row r="40" spans="2:9" s="52" customFormat="1">
      <c r="B40" s="32">
        <v>2</v>
      </c>
      <c r="C40" s="33" t="s">
        <v>27</v>
      </c>
    </row>
    <row r="41" spans="2:9" s="52" customFormat="1">
      <c r="B41" s="32">
        <v>3</v>
      </c>
      <c r="C41" s="33" t="s">
        <v>18</v>
      </c>
    </row>
    <row r="42" spans="2:9" s="52" customFormat="1">
      <c r="B42" s="32">
        <v>4</v>
      </c>
      <c r="C42" s="33" t="s">
        <v>19</v>
      </c>
    </row>
    <row r="43" spans="2:9" s="52" customFormat="1" ht="13.5" thickBot="1">
      <c r="B43" s="34">
        <v>5</v>
      </c>
      <c r="C43" s="35" t="s">
        <v>28</v>
      </c>
    </row>
    <row r="45" spans="2:9" ht="13.5" thickBot="1"/>
    <row r="46" spans="2:9" ht="13.5" thickBot="1">
      <c r="C46" s="45" t="s">
        <v>116</v>
      </c>
      <c r="D46" s="130" t="s">
        <v>115</v>
      </c>
      <c r="E46" s="131"/>
      <c r="F46" s="131"/>
      <c r="G46" s="131"/>
      <c r="H46" s="131"/>
      <c r="I46" s="132"/>
    </row>
    <row r="47" spans="2:9" ht="12.75" customHeight="1">
      <c r="C47" s="36" t="s">
        <v>107</v>
      </c>
      <c r="D47" s="117" t="s">
        <v>111</v>
      </c>
      <c r="E47" s="118"/>
      <c r="F47" s="118"/>
      <c r="G47" s="118"/>
      <c r="H47" s="118"/>
      <c r="I47" s="119"/>
    </row>
    <row r="48" spans="2:9" ht="12.75" customHeight="1">
      <c r="C48" s="32" t="s">
        <v>108</v>
      </c>
      <c r="D48" s="120" t="s">
        <v>112</v>
      </c>
      <c r="E48" s="121"/>
      <c r="F48" s="121"/>
      <c r="G48" s="121"/>
      <c r="H48" s="121"/>
      <c r="I48" s="122"/>
    </row>
    <row r="49" spans="3:11" ht="66.75" customHeight="1">
      <c r="C49" s="32" t="s">
        <v>109</v>
      </c>
      <c r="D49" s="120" t="s">
        <v>113</v>
      </c>
      <c r="E49" s="121"/>
      <c r="F49" s="121"/>
      <c r="G49" s="121"/>
      <c r="H49" s="121"/>
      <c r="I49" s="122"/>
    </row>
    <row r="50" spans="3:11" ht="91.5" customHeight="1" thickBot="1">
      <c r="C50" s="34" t="s">
        <v>110</v>
      </c>
      <c r="D50" s="123" t="s">
        <v>114</v>
      </c>
      <c r="E50" s="124"/>
      <c r="F50" s="124"/>
      <c r="G50" s="124"/>
      <c r="H50" s="124"/>
      <c r="I50" s="125"/>
    </row>
    <row r="52" spans="3:11" ht="13.5" thickBot="1"/>
    <row r="53" spans="3:11" ht="13.5" thickBot="1">
      <c r="C53" s="135" t="s">
        <v>193</v>
      </c>
      <c r="D53" s="140" t="s">
        <v>194</v>
      </c>
      <c r="E53" s="131"/>
      <c r="F53" s="131"/>
      <c r="G53" s="131"/>
      <c r="H53" s="131"/>
      <c r="I53" s="131"/>
      <c r="J53" s="131"/>
      <c r="K53" s="132"/>
    </row>
    <row r="54" spans="3:11" ht="12.75" customHeight="1">
      <c r="C54" s="136" t="s">
        <v>190</v>
      </c>
      <c r="D54" s="142" t="s">
        <v>197</v>
      </c>
      <c r="E54" s="133"/>
      <c r="F54" s="133"/>
      <c r="G54" s="133"/>
      <c r="H54" s="133"/>
      <c r="I54" s="133"/>
      <c r="J54" s="133"/>
      <c r="K54" s="134"/>
    </row>
    <row r="55" spans="3:11" ht="12.75" customHeight="1">
      <c r="C55" s="137" t="s">
        <v>191</v>
      </c>
      <c r="D55" s="139" t="s">
        <v>205</v>
      </c>
      <c r="E55" s="126"/>
      <c r="F55" s="126"/>
      <c r="G55" s="126"/>
      <c r="H55" s="126"/>
      <c r="I55" s="126"/>
      <c r="J55" s="126"/>
      <c r="K55" s="127"/>
    </row>
    <row r="56" spans="3:11" ht="12.75" customHeight="1">
      <c r="C56" s="137" t="s">
        <v>192</v>
      </c>
      <c r="D56" s="139" t="s">
        <v>206</v>
      </c>
      <c r="E56" s="126"/>
      <c r="F56" s="126"/>
      <c r="G56" s="126"/>
      <c r="H56" s="126"/>
      <c r="I56" s="126"/>
      <c r="J56" s="126"/>
      <c r="K56" s="127"/>
    </row>
    <row r="57" spans="3:11" ht="13.5" customHeight="1" thickBot="1">
      <c r="C57" s="138" t="s">
        <v>196</v>
      </c>
      <c r="D57" s="141" t="s">
        <v>195</v>
      </c>
      <c r="E57" s="128"/>
      <c r="F57" s="128"/>
      <c r="G57" s="128"/>
      <c r="H57" s="128"/>
      <c r="I57" s="128"/>
      <c r="J57" s="128"/>
      <c r="K57" s="129"/>
    </row>
  </sheetData>
  <sheetProtection algorithmName="SHA-512" hashValue="rkgT3oMP94+97jz21FVzO0jTLcDUjFrFAaED7+c6qbe4vYgQ8YFq2HlVXQMhbp+UtB1NzZm3sZQBLfuEa+jV2A==" saltValue="mC/l4JWfrW4+ABt1Jjlf4g==" spinCount="100000" sheet="1" objects="1" scenarios="1"/>
  <mergeCells count="10">
    <mergeCell ref="D57:K57"/>
    <mergeCell ref="D53:K53"/>
    <mergeCell ref="D54:K54"/>
    <mergeCell ref="D55:K55"/>
    <mergeCell ref="D56:K56"/>
    <mergeCell ref="D46:I46"/>
    <mergeCell ref="D47:I47"/>
    <mergeCell ref="D48:I48"/>
    <mergeCell ref="D49:I49"/>
    <mergeCell ref="D50:I50"/>
  </mergeCells>
  <pageMargins left="0.23622047244094491" right="0.23622047244094491" top="0.74803149606299213" bottom="0.74803149606299213" header="0.31496062992125984" footer="0.31496062992125984"/>
  <pageSetup paperSize="9" scale="53" orientation="landscape" r:id="rId1"/>
  <headerFooter>
    <oddHeader>&amp;L&amp;"Arial,Bold"&amp;16&amp;G&amp;R&amp;"Arial,Bold"&amp;16Strictly Confidential (When answers are included)</oddHeader>
    <oddFooter>&amp;L&amp;F
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zoomScale="80" zoomScaleNormal="80" workbookViewId="0"/>
  </sheetViews>
  <sheetFormatPr defaultColWidth="8.7109375" defaultRowHeight="12.75"/>
  <cols>
    <col min="1" max="16384" width="8.7109375" style="11"/>
  </cols>
  <sheetData/>
  <sheetProtection algorithmName="SHA-512" hashValue="xe5ypF3Zu11J9NGVxGcMuEyvI0CQ5/we7ZMYIPWdmNpA8hDxEdYRISTj+9p/65E4bjWWZ/0hYeAwkfN1LvZxNw==" saltValue="uDIHaavMjvpf+jKVFlWzzA==" spinCount="100000" sheet="1" objects="1" scenarios="1"/>
  <pageMargins left="0.23622047244094491" right="0.23622047244094491" top="0.74803149606299213" bottom="0.74803149606299213" header="0.31496062992125984" footer="0.31496062992125984"/>
  <pageSetup paperSize="9" scale="62" orientation="landscape" r:id="rId1"/>
  <headerFooter>
    <oddHeader>&amp;L&amp;"Arial,Bold"&amp;16&amp;G&amp;R&amp;"Arial,Bold"&amp;16Strictly Confidential (When answers are included)</oddHeader>
    <oddFooter>&amp;L&amp;F
Printed &amp;D &amp;T</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F8E7-A70D-46E6-BA86-B5E4128C328F}">
  <sheetPr>
    <pageSetUpPr fitToPage="1"/>
  </sheetPr>
  <dimension ref="B2:S90"/>
  <sheetViews>
    <sheetView workbookViewId="0"/>
  </sheetViews>
  <sheetFormatPr defaultRowHeight="12.75"/>
  <cols>
    <col min="1" max="1" width="3.7109375" customWidth="1"/>
  </cols>
  <sheetData>
    <row r="2" spans="2:19" ht="23.25">
      <c r="B2" s="21" t="s">
        <v>189</v>
      </c>
    </row>
    <row r="3" spans="2:19" ht="23.25">
      <c r="B3" s="21"/>
    </row>
    <row r="4" spans="2:19" ht="23.25">
      <c r="B4" s="47"/>
    </row>
    <row r="5" spans="2:19" ht="18.75">
      <c r="B5" s="48"/>
    </row>
    <row r="6" spans="2:19" ht="18.75">
      <c r="B6" s="48"/>
    </row>
    <row r="7" spans="2:19" ht="23.25">
      <c r="B7" s="21"/>
    </row>
    <row r="8" spans="2:19" ht="24" thickBot="1">
      <c r="B8" s="21"/>
    </row>
    <row r="9" spans="2:19" ht="19.5" thickTop="1">
      <c r="B9" s="110" t="s">
        <v>104</v>
      </c>
      <c r="C9" s="111"/>
      <c r="D9" s="103"/>
      <c r="E9" s="103"/>
      <c r="F9" s="103"/>
      <c r="G9" s="103"/>
      <c r="H9" s="103"/>
      <c r="I9" s="103"/>
      <c r="J9" s="103"/>
      <c r="K9" s="103"/>
      <c r="L9" s="103"/>
      <c r="M9" s="103"/>
      <c r="N9" s="103"/>
      <c r="O9" s="103"/>
      <c r="P9" s="103"/>
      <c r="Q9" s="103"/>
      <c r="R9" s="103"/>
      <c r="S9" s="104"/>
    </row>
    <row r="10" spans="2:19" ht="18.75">
      <c r="B10" s="112" t="s">
        <v>106</v>
      </c>
      <c r="C10" s="113"/>
      <c r="D10" s="108"/>
      <c r="E10" s="108"/>
      <c r="F10" s="108"/>
      <c r="G10" s="108"/>
      <c r="H10" s="108"/>
      <c r="I10" s="108"/>
      <c r="J10" s="108"/>
      <c r="K10" s="108"/>
      <c r="L10" s="108"/>
      <c r="M10" s="108"/>
      <c r="N10" s="108"/>
      <c r="O10" s="108"/>
      <c r="P10" s="108"/>
      <c r="Q10" s="108"/>
      <c r="R10" s="108"/>
      <c r="S10" s="109"/>
    </row>
    <row r="11" spans="2:19" ht="19.5" thickBot="1">
      <c r="B11" s="114" t="s">
        <v>188</v>
      </c>
      <c r="C11" s="115"/>
      <c r="D11" s="105"/>
      <c r="E11" s="105"/>
      <c r="F11" s="105"/>
      <c r="G11" s="105"/>
      <c r="H11" s="105"/>
      <c r="I11" s="105"/>
      <c r="J11" s="105"/>
      <c r="K11" s="105"/>
      <c r="L11" s="105"/>
      <c r="M11" s="105"/>
      <c r="N11" s="105"/>
      <c r="O11" s="105"/>
      <c r="P11" s="105"/>
      <c r="Q11" s="105"/>
      <c r="R11" s="105"/>
      <c r="S11" s="106"/>
    </row>
    <row r="12" spans="2:19" ht="14.25" thickTop="1" thickBot="1">
      <c r="D12" s="107"/>
      <c r="E12" s="107"/>
      <c r="F12" s="107"/>
      <c r="G12" s="107"/>
      <c r="H12" s="107"/>
      <c r="I12" s="107"/>
      <c r="J12" s="107"/>
      <c r="K12" s="107"/>
      <c r="L12" s="107"/>
      <c r="M12" s="107"/>
      <c r="N12" s="107"/>
      <c r="O12" s="107"/>
      <c r="P12" s="107"/>
      <c r="Q12" s="107"/>
      <c r="R12" s="107"/>
      <c r="S12" s="107"/>
    </row>
    <row r="13" spans="2:19" ht="20.25" thickTop="1" thickBot="1">
      <c r="B13" s="97" t="s">
        <v>105</v>
      </c>
      <c r="C13" s="98"/>
      <c r="D13" s="98"/>
      <c r="E13" s="98"/>
      <c r="F13" s="98"/>
      <c r="G13" s="98"/>
      <c r="H13" s="98"/>
      <c r="I13" s="98"/>
      <c r="J13" s="98"/>
      <c r="K13" s="98"/>
      <c r="L13" s="98"/>
      <c r="M13" s="98"/>
      <c r="N13" s="98"/>
      <c r="O13" s="98"/>
      <c r="P13" s="98"/>
      <c r="Q13" s="98"/>
      <c r="R13" s="98"/>
      <c r="S13" s="99"/>
    </row>
    <row r="14" spans="2:19" ht="13.5" thickTop="1">
      <c r="B14" s="91"/>
      <c r="C14" s="92"/>
      <c r="D14" s="92"/>
      <c r="E14" s="92"/>
      <c r="F14" s="92"/>
      <c r="G14" s="92"/>
      <c r="H14" s="92"/>
      <c r="I14" s="92"/>
      <c r="J14" s="92"/>
      <c r="K14" s="92"/>
      <c r="L14" s="92"/>
      <c r="M14" s="92"/>
      <c r="N14" s="92"/>
      <c r="O14" s="92"/>
      <c r="P14" s="92"/>
      <c r="Q14" s="92"/>
      <c r="R14" s="92"/>
      <c r="S14" s="93"/>
    </row>
    <row r="15" spans="2:19">
      <c r="B15" s="91"/>
      <c r="C15" s="92"/>
      <c r="D15" s="92"/>
      <c r="E15" s="92"/>
      <c r="F15" s="92"/>
      <c r="G15" s="92"/>
      <c r="H15" s="92"/>
      <c r="I15" s="92"/>
      <c r="J15" s="92"/>
      <c r="K15" s="92"/>
      <c r="L15" s="92"/>
      <c r="M15" s="92"/>
      <c r="N15" s="92"/>
      <c r="O15" s="92"/>
      <c r="P15" s="92"/>
      <c r="Q15" s="92"/>
      <c r="R15" s="92"/>
      <c r="S15" s="93"/>
    </row>
    <row r="16" spans="2:19">
      <c r="B16" s="91"/>
      <c r="C16" s="92"/>
      <c r="D16" s="92"/>
      <c r="E16" s="92"/>
      <c r="F16" s="92"/>
      <c r="G16" s="92"/>
      <c r="H16" s="92"/>
      <c r="I16" s="92"/>
      <c r="J16" s="92"/>
      <c r="K16" s="92"/>
      <c r="L16" s="92"/>
      <c r="M16" s="92"/>
      <c r="N16" s="92"/>
      <c r="O16" s="92"/>
      <c r="P16" s="92"/>
      <c r="Q16" s="92"/>
      <c r="R16" s="92"/>
      <c r="S16" s="93"/>
    </row>
    <row r="17" spans="2:19">
      <c r="B17" s="91"/>
      <c r="C17" s="92"/>
      <c r="D17" s="92"/>
      <c r="E17" s="92"/>
      <c r="F17" s="92"/>
      <c r="G17" s="92"/>
      <c r="H17" s="92"/>
      <c r="I17" s="92"/>
      <c r="J17" s="92"/>
      <c r="K17" s="92"/>
      <c r="L17" s="92"/>
      <c r="M17" s="92"/>
      <c r="N17" s="92"/>
      <c r="O17" s="92"/>
      <c r="P17" s="92"/>
      <c r="Q17" s="92"/>
      <c r="R17" s="92"/>
      <c r="S17" s="93"/>
    </row>
    <row r="18" spans="2:19">
      <c r="B18" s="91"/>
      <c r="C18" s="92"/>
      <c r="D18" s="92"/>
      <c r="E18" s="92"/>
      <c r="F18" s="92"/>
      <c r="G18" s="92"/>
      <c r="H18" s="92"/>
      <c r="I18" s="92"/>
      <c r="J18" s="92"/>
      <c r="K18" s="92"/>
      <c r="L18" s="92"/>
      <c r="M18" s="92"/>
      <c r="N18" s="92"/>
      <c r="O18" s="92"/>
      <c r="P18" s="92"/>
      <c r="Q18" s="92"/>
      <c r="R18" s="92"/>
      <c r="S18" s="93"/>
    </row>
    <row r="19" spans="2:19">
      <c r="B19" s="91"/>
      <c r="C19" s="92"/>
      <c r="D19" s="92"/>
      <c r="E19" s="92"/>
      <c r="F19" s="92"/>
      <c r="G19" s="92"/>
      <c r="H19" s="92"/>
      <c r="I19" s="92"/>
      <c r="J19" s="92"/>
      <c r="K19" s="92"/>
      <c r="L19" s="92"/>
      <c r="M19" s="92"/>
      <c r="N19" s="92"/>
      <c r="O19" s="92"/>
      <c r="P19" s="92"/>
      <c r="Q19" s="92"/>
      <c r="R19" s="92"/>
      <c r="S19" s="93"/>
    </row>
    <row r="20" spans="2:19">
      <c r="B20" s="91"/>
      <c r="C20" s="92"/>
      <c r="D20" s="92"/>
      <c r="E20" s="92"/>
      <c r="F20" s="92"/>
      <c r="G20" s="92"/>
      <c r="H20" s="92"/>
      <c r="I20" s="92"/>
      <c r="J20" s="92"/>
      <c r="K20" s="92"/>
      <c r="L20" s="92"/>
      <c r="M20" s="92"/>
      <c r="N20" s="92"/>
      <c r="O20" s="92"/>
      <c r="P20" s="92"/>
      <c r="Q20" s="92"/>
      <c r="R20" s="92"/>
      <c r="S20" s="93"/>
    </row>
    <row r="21" spans="2:19">
      <c r="B21" s="91"/>
      <c r="C21" s="92"/>
      <c r="D21" s="92"/>
      <c r="E21" s="92"/>
      <c r="F21" s="92"/>
      <c r="G21" s="92"/>
      <c r="H21" s="92"/>
      <c r="I21" s="92"/>
      <c r="J21" s="92"/>
      <c r="K21" s="92"/>
      <c r="L21" s="92"/>
      <c r="M21" s="92"/>
      <c r="N21" s="92"/>
      <c r="O21" s="92"/>
      <c r="P21" s="92"/>
      <c r="Q21" s="92"/>
      <c r="R21" s="92"/>
      <c r="S21" s="93"/>
    </row>
    <row r="22" spans="2:19">
      <c r="B22" s="91"/>
      <c r="C22" s="92"/>
      <c r="D22" s="92"/>
      <c r="E22" s="92"/>
      <c r="F22" s="92"/>
      <c r="G22" s="92"/>
      <c r="H22" s="92"/>
      <c r="I22" s="92"/>
      <c r="J22" s="92"/>
      <c r="K22" s="92"/>
      <c r="L22" s="92"/>
      <c r="M22" s="92"/>
      <c r="N22" s="92"/>
      <c r="O22" s="92"/>
      <c r="P22" s="92"/>
      <c r="Q22" s="92"/>
      <c r="R22" s="92"/>
      <c r="S22" s="93"/>
    </row>
    <row r="23" spans="2:19">
      <c r="B23" s="91"/>
      <c r="C23" s="92"/>
      <c r="D23" s="92"/>
      <c r="E23" s="92"/>
      <c r="F23" s="92"/>
      <c r="G23" s="92"/>
      <c r="H23" s="92"/>
      <c r="I23" s="92"/>
      <c r="J23" s="92"/>
      <c r="K23" s="92"/>
      <c r="L23" s="92"/>
      <c r="M23" s="92"/>
      <c r="N23" s="92"/>
      <c r="O23" s="92"/>
      <c r="P23" s="92"/>
      <c r="Q23" s="92"/>
      <c r="R23" s="92"/>
      <c r="S23" s="93"/>
    </row>
    <row r="24" spans="2:19">
      <c r="B24" s="91"/>
      <c r="C24" s="92"/>
      <c r="D24" s="92"/>
      <c r="E24" s="92"/>
      <c r="F24" s="92"/>
      <c r="G24" s="92"/>
      <c r="H24" s="92"/>
      <c r="I24" s="92"/>
      <c r="J24" s="92"/>
      <c r="K24" s="92"/>
      <c r="L24" s="92"/>
      <c r="M24" s="92"/>
      <c r="N24" s="92"/>
      <c r="O24" s="92"/>
      <c r="P24" s="92"/>
      <c r="Q24" s="92"/>
      <c r="R24" s="92"/>
      <c r="S24" s="93"/>
    </row>
    <row r="25" spans="2:19">
      <c r="B25" s="91"/>
      <c r="C25" s="92"/>
      <c r="D25" s="92"/>
      <c r="E25" s="92"/>
      <c r="F25" s="92"/>
      <c r="G25" s="92"/>
      <c r="H25" s="92"/>
      <c r="I25" s="92"/>
      <c r="J25" s="92"/>
      <c r="K25" s="92"/>
      <c r="L25" s="92"/>
      <c r="M25" s="92"/>
      <c r="N25" s="92"/>
      <c r="O25" s="92"/>
      <c r="P25" s="92"/>
      <c r="Q25" s="92"/>
      <c r="R25" s="92"/>
      <c r="S25" s="93"/>
    </row>
    <row r="26" spans="2:19">
      <c r="B26" s="91"/>
      <c r="C26" s="92"/>
      <c r="D26" s="92"/>
      <c r="E26" s="92"/>
      <c r="F26" s="92"/>
      <c r="G26" s="92"/>
      <c r="H26" s="92"/>
      <c r="I26" s="92"/>
      <c r="J26" s="92"/>
      <c r="K26" s="92"/>
      <c r="L26" s="92"/>
      <c r="M26" s="92"/>
      <c r="N26" s="92"/>
      <c r="O26" s="92"/>
      <c r="P26" s="92"/>
      <c r="Q26" s="92"/>
      <c r="R26" s="92"/>
      <c r="S26" s="93"/>
    </row>
    <row r="27" spans="2:19">
      <c r="B27" s="91"/>
      <c r="C27" s="92"/>
      <c r="D27" s="92"/>
      <c r="E27" s="92"/>
      <c r="F27" s="92"/>
      <c r="G27" s="92"/>
      <c r="H27" s="92"/>
      <c r="I27" s="92"/>
      <c r="J27" s="92"/>
      <c r="K27" s="92"/>
      <c r="L27" s="92"/>
      <c r="M27" s="92"/>
      <c r="N27" s="92"/>
      <c r="O27" s="92"/>
      <c r="P27" s="92"/>
      <c r="Q27" s="92"/>
      <c r="R27" s="92"/>
      <c r="S27" s="93"/>
    </row>
    <row r="28" spans="2:19">
      <c r="B28" s="100"/>
      <c r="C28" s="101"/>
      <c r="D28" s="101"/>
      <c r="E28" s="101"/>
      <c r="F28" s="101"/>
      <c r="G28" s="101"/>
      <c r="H28" s="101"/>
      <c r="I28" s="101"/>
      <c r="J28" s="101"/>
      <c r="K28" s="101"/>
      <c r="L28" s="101"/>
      <c r="M28" s="101"/>
      <c r="N28" s="101"/>
      <c r="O28" s="101"/>
      <c r="P28" s="101"/>
      <c r="Q28" s="101"/>
      <c r="R28" s="101"/>
      <c r="S28" s="102"/>
    </row>
    <row r="29" spans="2:19">
      <c r="B29" s="100"/>
      <c r="C29" s="101"/>
      <c r="D29" s="101"/>
      <c r="E29" s="101"/>
      <c r="F29" s="101"/>
      <c r="G29" s="101"/>
      <c r="H29" s="101"/>
      <c r="I29" s="101"/>
      <c r="J29" s="101"/>
      <c r="K29" s="101"/>
      <c r="L29" s="101"/>
      <c r="M29" s="101"/>
      <c r="N29" s="101"/>
      <c r="O29" s="101"/>
      <c r="P29" s="101"/>
      <c r="Q29" s="101"/>
      <c r="R29" s="101"/>
      <c r="S29" s="102"/>
    </row>
    <row r="30" spans="2:19">
      <c r="B30" s="91"/>
      <c r="C30" s="92"/>
      <c r="D30" s="92"/>
      <c r="E30" s="92"/>
      <c r="F30" s="92"/>
      <c r="G30" s="92"/>
      <c r="H30" s="92"/>
      <c r="I30" s="92"/>
      <c r="J30" s="92"/>
      <c r="K30" s="92"/>
      <c r="L30" s="92"/>
      <c r="M30" s="92"/>
      <c r="N30" s="92"/>
      <c r="O30" s="92"/>
      <c r="P30" s="92"/>
      <c r="Q30" s="92"/>
      <c r="R30" s="92"/>
      <c r="S30" s="93"/>
    </row>
    <row r="31" spans="2:19">
      <c r="B31" s="91"/>
      <c r="C31" s="92"/>
      <c r="D31" s="92"/>
      <c r="E31" s="92"/>
      <c r="F31" s="92"/>
      <c r="G31" s="92"/>
      <c r="H31" s="92"/>
      <c r="I31" s="92"/>
      <c r="J31" s="92"/>
      <c r="K31" s="92"/>
      <c r="L31" s="92"/>
      <c r="M31" s="92"/>
      <c r="N31" s="92"/>
      <c r="O31" s="92"/>
      <c r="P31" s="92"/>
      <c r="Q31" s="92"/>
      <c r="R31" s="92"/>
      <c r="S31" s="93"/>
    </row>
    <row r="32" spans="2:19">
      <c r="B32" s="91"/>
      <c r="C32" s="92"/>
      <c r="D32" s="92"/>
      <c r="E32" s="92"/>
      <c r="F32" s="92"/>
      <c r="G32" s="92"/>
      <c r="H32" s="92"/>
      <c r="I32" s="92"/>
      <c r="J32" s="92"/>
      <c r="K32" s="92"/>
      <c r="L32" s="92"/>
      <c r="M32" s="92"/>
      <c r="N32" s="92"/>
      <c r="O32" s="92"/>
      <c r="P32" s="92"/>
      <c r="Q32" s="92"/>
      <c r="R32" s="92"/>
      <c r="S32" s="93"/>
    </row>
    <row r="33" spans="2:19">
      <c r="B33" s="91"/>
      <c r="C33" s="92"/>
      <c r="D33" s="92"/>
      <c r="E33" s="92"/>
      <c r="F33" s="92"/>
      <c r="G33" s="92"/>
      <c r="H33" s="92"/>
      <c r="I33" s="92"/>
      <c r="J33" s="92"/>
      <c r="K33" s="92"/>
      <c r="L33" s="92"/>
      <c r="M33" s="92"/>
      <c r="N33" s="92"/>
      <c r="O33" s="92"/>
      <c r="P33" s="92"/>
      <c r="Q33" s="92"/>
      <c r="R33" s="92"/>
      <c r="S33" s="93"/>
    </row>
    <row r="34" spans="2:19">
      <c r="B34" s="91"/>
      <c r="C34" s="92"/>
      <c r="D34" s="92"/>
      <c r="E34" s="92"/>
      <c r="F34" s="92"/>
      <c r="G34" s="92"/>
      <c r="H34" s="92"/>
      <c r="I34" s="92"/>
      <c r="J34" s="92"/>
      <c r="K34" s="92"/>
      <c r="L34" s="92"/>
      <c r="M34" s="92"/>
      <c r="N34" s="92"/>
      <c r="O34" s="92"/>
      <c r="P34" s="92"/>
      <c r="Q34" s="92"/>
      <c r="R34" s="92"/>
      <c r="S34" s="93"/>
    </row>
    <row r="35" spans="2:19">
      <c r="B35" s="91"/>
      <c r="C35" s="92"/>
      <c r="D35" s="92"/>
      <c r="E35" s="92"/>
      <c r="F35" s="92"/>
      <c r="G35" s="92"/>
      <c r="H35" s="92"/>
      <c r="I35" s="92"/>
      <c r="J35" s="92"/>
      <c r="K35" s="92"/>
      <c r="L35" s="92"/>
      <c r="M35" s="92"/>
      <c r="N35" s="92"/>
      <c r="O35" s="92"/>
      <c r="P35" s="92"/>
      <c r="Q35" s="92"/>
      <c r="R35" s="92"/>
      <c r="S35" s="93"/>
    </row>
    <row r="36" spans="2:19">
      <c r="B36" s="91"/>
      <c r="C36" s="92"/>
      <c r="D36" s="92"/>
      <c r="E36" s="92"/>
      <c r="F36" s="92"/>
      <c r="G36" s="92"/>
      <c r="H36" s="92"/>
      <c r="I36" s="92"/>
      <c r="J36" s="92"/>
      <c r="K36" s="92"/>
      <c r="L36" s="92"/>
      <c r="M36" s="92"/>
      <c r="N36" s="92"/>
      <c r="O36" s="92"/>
      <c r="P36" s="92"/>
      <c r="Q36" s="92"/>
      <c r="R36" s="92"/>
      <c r="S36" s="93"/>
    </row>
    <row r="37" spans="2:19">
      <c r="B37" s="91"/>
      <c r="C37" s="92"/>
      <c r="D37" s="92"/>
      <c r="E37" s="92"/>
      <c r="F37" s="92"/>
      <c r="G37" s="92"/>
      <c r="H37" s="92"/>
      <c r="I37" s="92"/>
      <c r="J37" s="92"/>
      <c r="K37" s="92"/>
      <c r="L37" s="92"/>
      <c r="M37" s="92"/>
      <c r="N37" s="92"/>
      <c r="O37" s="92"/>
      <c r="P37" s="92"/>
      <c r="Q37" s="92"/>
      <c r="R37" s="92"/>
      <c r="S37" s="93"/>
    </row>
    <row r="38" spans="2:19">
      <c r="B38" s="91"/>
      <c r="C38" s="92"/>
      <c r="D38" s="92"/>
      <c r="E38" s="92"/>
      <c r="F38" s="92"/>
      <c r="G38" s="92"/>
      <c r="H38" s="92"/>
      <c r="I38" s="92"/>
      <c r="J38" s="92"/>
      <c r="K38" s="92"/>
      <c r="L38" s="92"/>
      <c r="M38" s="92"/>
      <c r="N38" s="92"/>
      <c r="O38" s="92"/>
      <c r="P38" s="92"/>
      <c r="Q38" s="92"/>
      <c r="R38" s="92"/>
      <c r="S38" s="93"/>
    </row>
    <row r="39" spans="2:19">
      <c r="B39" s="91"/>
      <c r="C39" s="92"/>
      <c r="D39" s="92"/>
      <c r="E39" s="92"/>
      <c r="F39" s="92"/>
      <c r="G39" s="92"/>
      <c r="H39" s="92"/>
      <c r="I39" s="92"/>
      <c r="J39" s="92"/>
      <c r="K39" s="92"/>
      <c r="L39" s="92"/>
      <c r="M39" s="92"/>
      <c r="N39" s="92"/>
      <c r="O39" s="92"/>
      <c r="P39" s="92"/>
      <c r="Q39" s="92"/>
      <c r="R39" s="92"/>
      <c r="S39" s="93"/>
    </row>
    <row r="40" spans="2:19">
      <c r="B40" s="91"/>
      <c r="C40" s="92"/>
      <c r="D40" s="92"/>
      <c r="E40" s="92"/>
      <c r="F40" s="92"/>
      <c r="G40" s="92"/>
      <c r="H40" s="92"/>
      <c r="I40" s="92"/>
      <c r="J40" s="92"/>
      <c r="K40" s="92"/>
      <c r="L40" s="92"/>
      <c r="M40" s="92"/>
      <c r="N40" s="92"/>
      <c r="O40" s="92"/>
      <c r="P40" s="92"/>
      <c r="Q40" s="92"/>
      <c r="R40" s="92"/>
      <c r="S40" s="93"/>
    </row>
    <row r="41" spans="2:19">
      <c r="B41" s="91"/>
      <c r="C41" s="92"/>
      <c r="D41" s="92"/>
      <c r="E41" s="92"/>
      <c r="F41" s="92"/>
      <c r="G41" s="92"/>
      <c r="H41" s="92"/>
      <c r="I41" s="92"/>
      <c r="J41" s="92"/>
      <c r="K41" s="92"/>
      <c r="L41" s="92"/>
      <c r="M41" s="92"/>
      <c r="N41" s="92"/>
      <c r="O41" s="92"/>
      <c r="P41" s="92"/>
      <c r="Q41" s="92"/>
      <c r="R41" s="92"/>
      <c r="S41" s="93"/>
    </row>
    <row r="42" spans="2:19">
      <c r="B42" s="91"/>
      <c r="C42" s="92"/>
      <c r="D42" s="92"/>
      <c r="E42" s="92"/>
      <c r="F42" s="92"/>
      <c r="G42" s="92"/>
      <c r="H42" s="92"/>
      <c r="I42" s="92"/>
      <c r="J42" s="92"/>
      <c r="K42" s="92"/>
      <c r="L42" s="92"/>
      <c r="M42" s="92"/>
      <c r="N42" s="92"/>
      <c r="O42" s="92"/>
      <c r="P42" s="92"/>
      <c r="Q42" s="92"/>
      <c r="R42" s="92"/>
      <c r="S42" s="93"/>
    </row>
    <row r="43" spans="2:19">
      <c r="B43" s="91"/>
      <c r="C43" s="92"/>
      <c r="D43" s="92"/>
      <c r="E43" s="92"/>
      <c r="F43" s="92"/>
      <c r="G43" s="92"/>
      <c r="H43" s="92"/>
      <c r="I43" s="92"/>
      <c r="J43" s="92"/>
      <c r="K43" s="92"/>
      <c r="L43" s="92"/>
      <c r="M43" s="92"/>
      <c r="N43" s="92"/>
      <c r="O43" s="92"/>
      <c r="P43" s="92"/>
      <c r="Q43" s="92"/>
      <c r="R43" s="92"/>
      <c r="S43" s="93"/>
    </row>
    <row r="44" spans="2:19">
      <c r="B44" s="91"/>
      <c r="C44" s="92"/>
      <c r="D44" s="92"/>
      <c r="E44" s="92"/>
      <c r="F44" s="92"/>
      <c r="G44" s="92"/>
      <c r="H44" s="92"/>
      <c r="I44" s="92"/>
      <c r="J44" s="92"/>
      <c r="K44" s="92"/>
      <c r="L44" s="92"/>
      <c r="M44" s="92"/>
      <c r="N44" s="92"/>
      <c r="O44" s="92"/>
      <c r="P44" s="92"/>
      <c r="Q44" s="92"/>
      <c r="R44" s="92"/>
      <c r="S44" s="93"/>
    </row>
    <row r="45" spans="2:19">
      <c r="B45" s="91"/>
      <c r="C45" s="92"/>
      <c r="D45" s="92"/>
      <c r="E45" s="92"/>
      <c r="F45" s="92"/>
      <c r="G45" s="92"/>
      <c r="H45" s="92"/>
      <c r="I45" s="92"/>
      <c r="J45" s="92"/>
      <c r="K45" s="92"/>
      <c r="L45" s="92"/>
      <c r="M45" s="92"/>
      <c r="N45" s="92"/>
      <c r="O45" s="92"/>
      <c r="P45" s="92"/>
      <c r="Q45" s="92"/>
      <c r="R45" s="92"/>
      <c r="S45" s="93"/>
    </row>
    <row r="46" spans="2:19">
      <c r="B46" s="91"/>
      <c r="C46" s="92"/>
      <c r="D46" s="92"/>
      <c r="E46" s="92"/>
      <c r="F46" s="92"/>
      <c r="G46" s="92"/>
      <c r="H46" s="92"/>
      <c r="I46" s="92"/>
      <c r="J46" s="92"/>
      <c r="K46" s="92"/>
      <c r="L46" s="92"/>
      <c r="M46" s="92"/>
      <c r="N46" s="92"/>
      <c r="O46" s="92"/>
      <c r="P46" s="92"/>
      <c r="Q46" s="92"/>
      <c r="R46" s="92"/>
      <c r="S46" s="93"/>
    </row>
    <row r="47" spans="2:19">
      <c r="B47" s="91"/>
      <c r="C47" s="92"/>
      <c r="D47" s="92"/>
      <c r="E47" s="92"/>
      <c r="F47" s="92"/>
      <c r="G47" s="92"/>
      <c r="H47" s="92"/>
      <c r="I47" s="92"/>
      <c r="J47" s="92"/>
      <c r="K47" s="92"/>
      <c r="L47" s="92"/>
      <c r="M47" s="92"/>
      <c r="N47" s="92"/>
      <c r="O47" s="92"/>
      <c r="P47" s="92"/>
      <c r="Q47" s="92"/>
      <c r="R47" s="92"/>
      <c r="S47" s="93"/>
    </row>
    <row r="48" spans="2:19">
      <c r="B48" s="88"/>
      <c r="C48" s="89"/>
      <c r="D48" s="89"/>
      <c r="E48" s="89"/>
      <c r="F48" s="89"/>
      <c r="G48" s="89"/>
      <c r="H48" s="89"/>
      <c r="I48" s="89"/>
      <c r="J48" s="89"/>
      <c r="K48" s="89"/>
      <c r="L48" s="89"/>
      <c r="M48" s="89"/>
      <c r="N48" s="89"/>
      <c r="O48" s="89"/>
      <c r="P48" s="89"/>
      <c r="Q48" s="89"/>
      <c r="R48" s="89"/>
      <c r="S48" s="90"/>
    </row>
    <row r="49" spans="2:19">
      <c r="B49" s="88"/>
      <c r="C49" s="89"/>
      <c r="D49" s="89"/>
      <c r="E49" s="89"/>
      <c r="F49" s="89"/>
      <c r="G49" s="89"/>
      <c r="H49" s="89"/>
      <c r="I49" s="89"/>
      <c r="J49" s="89"/>
      <c r="K49" s="89"/>
      <c r="L49" s="89"/>
      <c r="M49" s="89"/>
      <c r="N49" s="89"/>
      <c r="O49" s="89"/>
      <c r="P49" s="89"/>
      <c r="Q49" s="89"/>
      <c r="R49" s="89"/>
      <c r="S49" s="90"/>
    </row>
    <row r="50" spans="2:19">
      <c r="B50" s="88"/>
      <c r="C50" s="89"/>
      <c r="D50" s="89"/>
      <c r="E50" s="89"/>
      <c r="F50" s="89"/>
      <c r="G50" s="89"/>
      <c r="H50" s="89"/>
      <c r="I50" s="89"/>
      <c r="J50" s="89"/>
      <c r="K50" s="89"/>
      <c r="L50" s="89"/>
      <c r="M50" s="89"/>
      <c r="N50" s="89"/>
      <c r="O50" s="89"/>
      <c r="P50" s="89"/>
      <c r="Q50" s="89"/>
      <c r="R50" s="89"/>
      <c r="S50" s="90"/>
    </row>
    <row r="51" spans="2:19">
      <c r="B51" s="88"/>
      <c r="C51" s="89"/>
      <c r="D51" s="89"/>
      <c r="E51" s="89"/>
      <c r="F51" s="89"/>
      <c r="G51" s="89"/>
      <c r="H51" s="89"/>
      <c r="I51" s="89"/>
      <c r="J51" s="89"/>
      <c r="K51" s="89"/>
      <c r="L51" s="89"/>
      <c r="M51" s="89"/>
      <c r="N51" s="89"/>
      <c r="O51" s="89"/>
      <c r="P51" s="89"/>
      <c r="Q51" s="89"/>
      <c r="R51" s="89"/>
      <c r="S51" s="90"/>
    </row>
    <row r="52" spans="2:19">
      <c r="B52" s="88"/>
      <c r="C52" s="89"/>
      <c r="D52" s="89"/>
      <c r="E52" s="89"/>
      <c r="F52" s="89"/>
      <c r="G52" s="89"/>
      <c r="H52" s="89"/>
      <c r="I52" s="89"/>
      <c r="J52" s="89"/>
      <c r="K52" s="89"/>
      <c r="L52" s="89"/>
      <c r="M52" s="89"/>
      <c r="N52" s="89"/>
      <c r="O52" s="89"/>
      <c r="P52" s="89"/>
      <c r="Q52" s="89"/>
      <c r="R52" s="89"/>
      <c r="S52" s="90"/>
    </row>
    <row r="53" spans="2:19">
      <c r="B53" s="88"/>
      <c r="C53" s="89"/>
      <c r="D53" s="89"/>
      <c r="E53" s="89"/>
      <c r="F53" s="89"/>
      <c r="G53" s="89"/>
      <c r="H53" s="89"/>
      <c r="I53" s="89"/>
      <c r="J53" s="89"/>
      <c r="K53" s="89"/>
      <c r="L53" s="89"/>
      <c r="M53" s="89"/>
      <c r="N53" s="89"/>
      <c r="O53" s="89"/>
      <c r="P53" s="89"/>
      <c r="Q53" s="89"/>
      <c r="R53" s="89"/>
      <c r="S53" s="90"/>
    </row>
    <row r="54" spans="2:19">
      <c r="B54" s="88"/>
      <c r="C54" s="89"/>
      <c r="D54" s="89"/>
      <c r="E54" s="89"/>
      <c r="F54" s="89"/>
      <c r="G54" s="89"/>
      <c r="H54" s="89"/>
      <c r="I54" s="89"/>
      <c r="J54" s="89"/>
      <c r="K54" s="89"/>
      <c r="L54" s="89"/>
      <c r="M54" s="89"/>
      <c r="N54" s="89"/>
      <c r="O54" s="89"/>
      <c r="P54" s="89"/>
      <c r="Q54" s="89"/>
      <c r="R54" s="89"/>
      <c r="S54" s="90"/>
    </row>
    <row r="55" spans="2:19">
      <c r="B55" s="88"/>
      <c r="C55" s="89"/>
      <c r="D55" s="89"/>
      <c r="E55" s="89"/>
      <c r="F55" s="89"/>
      <c r="G55" s="89"/>
      <c r="H55" s="89"/>
      <c r="I55" s="89"/>
      <c r="J55" s="89"/>
      <c r="K55" s="89"/>
      <c r="L55" s="89"/>
      <c r="M55" s="89"/>
      <c r="N55" s="89"/>
      <c r="O55" s="89"/>
      <c r="P55" s="89"/>
      <c r="Q55" s="89"/>
      <c r="R55" s="89"/>
      <c r="S55" s="90"/>
    </row>
    <row r="56" spans="2:19">
      <c r="B56" s="88"/>
      <c r="C56" s="89"/>
      <c r="D56" s="89"/>
      <c r="E56" s="89"/>
      <c r="F56" s="89"/>
      <c r="G56" s="89"/>
      <c r="H56" s="89"/>
      <c r="I56" s="89"/>
      <c r="J56" s="89"/>
      <c r="K56" s="89"/>
      <c r="L56" s="89"/>
      <c r="M56" s="89"/>
      <c r="N56" s="89"/>
      <c r="O56" s="89"/>
      <c r="P56" s="89"/>
      <c r="Q56" s="89"/>
      <c r="R56" s="89"/>
      <c r="S56" s="90"/>
    </row>
    <row r="57" spans="2:19">
      <c r="B57" s="88"/>
      <c r="C57" s="89"/>
      <c r="D57" s="89"/>
      <c r="E57" s="89"/>
      <c r="F57" s="89"/>
      <c r="G57" s="89"/>
      <c r="H57" s="89"/>
      <c r="I57" s="89"/>
      <c r="J57" s="89"/>
      <c r="K57" s="89"/>
      <c r="L57" s="89"/>
      <c r="M57" s="89"/>
      <c r="N57" s="89"/>
      <c r="O57" s="89"/>
      <c r="P57" s="89"/>
      <c r="Q57" s="89"/>
      <c r="R57" s="89"/>
      <c r="S57" s="90"/>
    </row>
    <row r="58" spans="2:19">
      <c r="B58" s="88"/>
      <c r="C58" s="89"/>
      <c r="D58" s="89"/>
      <c r="E58" s="89"/>
      <c r="F58" s="89"/>
      <c r="G58" s="89"/>
      <c r="H58" s="89"/>
      <c r="I58" s="89"/>
      <c r="J58" s="89"/>
      <c r="K58" s="89"/>
      <c r="L58" s="89"/>
      <c r="M58" s="89"/>
      <c r="N58" s="89"/>
      <c r="O58" s="89"/>
      <c r="P58" s="89"/>
      <c r="Q58" s="89"/>
      <c r="R58" s="89"/>
      <c r="S58" s="90"/>
    </row>
    <row r="59" spans="2:19">
      <c r="B59" s="88"/>
      <c r="C59" s="89"/>
      <c r="D59" s="89"/>
      <c r="E59" s="89"/>
      <c r="F59" s="89"/>
      <c r="G59" s="89"/>
      <c r="H59" s="89"/>
      <c r="I59" s="89"/>
      <c r="J59" s="89"/>
      <c r="K59" s="89"/>
      <c r="L59" s="89"/>
      <c r="M59" s="89"/>
      <c r="N59" s="89"/>
      <c r="O59" s="89"/>
      <c r="P59" s="89"/>
      <c r="Q59" s="89"/>
      <c r="R59" s="89"/>
      <c r="S59" s="90"/>
    </row>
    <row r="60" spans="2:19">
      <c r="B60" s="88"/>
      <c r="C60" s="89"/>
      <c r="D60" s="89"/>
      <c r="E60" s="89"/>
      <c r="F60" s="89"/>
      <c r="G60" s="89"/>
      <c r="H60" s="89"/>
      <c r="I60" s="89"/>
      <c r="J60" s="89"/>
      <c r="K60" s="89"/>
      <c r="L60" s="89"/>
      <c r="M60" s="89"/>
      <c r="N60" s="89"/>
      <c r="O60" s="89"/>
      <c r="P60" s="89"/>
      <c r="Q60" s="89"/>
      <c r="R60" s="89"/>
      <c r="S60" s="90"/>
    </row>
    <row r="61" spans="2:19">
      <c r="B61" s="88"/>
      <c r="C61" s="89"/>
      <c r="D61" s="89"/>
      <c r="E61" s="89"/>
      <c r="F61" s="89"/>
      <c r="G61" s="89"/>
      <c r="H61" s="89"/>
      <c r="I61" s="89"/>
      <c r="J61" s="89"/>
      <c r="K61" s="89"/>
      <c r="L61" s="89"/>
      <c r="M61" s="89"/>
      <c r="N61" s="89"/>
      <c r="O61" s="89"/>
      <c r="P61" s="89"/>
      <c r="Q61" s="89"/>
      <c r="R61" s="89"/>
      <c r="S61" s="90"/>
    </row>
    <row r="62" spans="2:19">
      <c r="B62" s="88"/>
      <c r="C62" s="89"/>
      <c r="D62" s="89"/>
      <c r="E62" s="89"/>
      <c r="F62" s="89"/>
      <c r="G62" s="89"/>
      <c r="H62" s="89"/>
      <c r="I62" s="89"/>
      <c r="J62" s="89"/>
      <c r="K62" s="89"/>
      <c r="L62" s="89"/>
      <c r="M62" s="89"/>
      <c r="N62" s="89"/>
      <c r="O62" s="89"/>
      <c r="P62" s="89"/>
      <c r="Q62" s="89"/>
      <c r="R62" s="89"/>
      <c r="S62" s="90"/>
    </row>
    <row r="63" spans="2:19">
      <c r="B63" s="88"/>
      <c r="C63" s="89"/>
      <c r="D63" s="89"/>
      <c r="E63" s="89"/>
      <c r="F63" s="89"/>
      <c r="G63" s="89"/>
      <c r="H63" s="89"/>
      <c r="I63" s="89"/>
      <c r="J63" s="89"/>
      <c r="K63" s="89"/>
      <c r="L63" s="89"/>
      <c r="M63" s="89"/>
      <c r="N63" s="89"/>
      <c r="O63" s="89"/>
      <c r="P63" s="89"/>
      <c r="Q63" s="89"/>
      <c r="R63" s="89"/>
      <c r="S63" s="90"/>
    </row>
    <row r="64" spans="2:19">
      <c r="B64" s="88"/>
      <c r="C64" s="89"/>
      <c r="D64" s="89"/>
      <c r="E64" s="89"/>
      <c r="F64" s="89"/>
      <c r="G64" s="89"/>
      <c r="H64" s="89"/>
      <c r="I64" s="89"/>
      <c r="J64" s="89"/>
      <c r="K64" s="89"/>
      <c r="L64" s="89"/>
      <c r="M64" s="89"/>
      <c r="N64" s="89"/>
      <c r="O64" s="89"/>
      <c r="P64" s="89"/>
      <c r="Q64" s="89"/>
      <c r="R64" s="89"/>
      <c r="S64" s="90"/>
    </row>
    <row r="65" spans="2:19">
      <c r="B65" s="88"/>
      <c r="C65" s="89"/>
      <c r="D65" s="89"/>
      <c r="E65" s="89"/>
      <c r="F65" s="89"/>
      <c r="G65" s="89"/>
      <c r="H65" s="89"/>
      <c r="I65" s="89"/>
      <c r="J65" s="89"/>
      <c r="K65" s="89"/>
      <c r="L65" s="89"/>
      <c r="M65" s="89"/>
      <c r="N65" s="89"/>
      <c r="O65" s="89"/>
      <c r="P65" s="89"/>
      <c r="Q65" s="89"/>
      <c r="R65" s="89"/>
      <c r="S65" s="90"/>
    </row>
    <row r="66" spans="2:19">
      <c r="B66" s="88"/>
      <c r="C66" s="89"/>
      <c r="D66" s="89"/>
      <c r="E66" s="89"/>
      <c r="F66" s="89"/>
      <c r="G66" s="89"/>
      <c r="H66" s="89"/>
      <c r="I66" s="89"/>
      <c r="J66" s="89"/>
      <c r="K66" s="89"/>
      <c r="L66" s="89"/>
      <c r="M66" s="89"/>
      <c r="N66" s="89"/>
      <c r="O66" s="89"/>
      <c r="P66" s="89"/>
      <c r="Q66" s="89"/>
      <c r="R66" s="89"/>
      <c r="S66" s="90"/>
    </row>
    <row r="67" spans="2:19">
      <c r="B67" s="88"/>
      <c r="C67" s="89"/>
      <c r="D67" s="89"/>
      <c r="E67" s="89"/>
      <c r="F67" s="89"/>
      <c r="G67" s="89"/>
      <c r="H67" s="89"/>
      <c r="I67" s="89"/>
      <c r="J67" s="89"/>
      <c r="K67" s="89"/>
      <c r="L67" s="89"/>
      <c r="M67" s="89"/>
      <c r="N67" s="89"/>
      <c r="O67" s="89"/>
      <c r="P67" s="89"/>
      <c r="Q67" s="89"/>
      <c r="R67" s="89"/>
      <c r="S67" s="90"/>
    </row>
    <row r="68" spans="2:19">
      <c r="B68" s="91"/>
      <c r="C68" s="92"/>
      <c r="D68" s="92"/>
      <c r="E68" s="92"/>
      <c r="F68" s="92"/>
      <c r="G68" s="92"/>
      <c r="H68" s="92"/>
      <c r="I68" s="92"/>
      <c r="J68" s="92"/>
      <c r="K68" s="92"/>
      <c r="L68" s="92"/>
      <c r="M68" s="92"/>
      <c r="N68" s="92"/>
      <c r="O68" s="92"/>
      <c r="P68" s="92"/>
      <c r="Q68" s="92"/>
      <c r="R68" s="92"/>
      <c r="S68" s="93"/>
    </row>
    <row r="69" spans="2:19">
      <c r="B69" s="91"/>
      <c r="C69" s="92"/>
      <c r="D69" s="92"/>
      <c r="E69" s="92"/>
      <c r="F69" s="92"/>
      <c r="G69" s="92"/>
      <c r="H69" s="92"/>
      <c r="I69" s="92"/>
      <c r="J69" s="92"/>
      <c r="K69" s="92"/>
      <c r="L69" s="92"/>
      <c r="M69" s="92"/>
      <c r="N69" s="92"/>
      <c r="O69" s="92"/>
      <c r="P69" s="92"/>
      <c r="Q69" s="92"/>
      <c r="R69" s="92"/>
      <c r="S69" s="93"/>
    </row>
    <row r="70" spans="2:19">
      <c r="B70" s="91"/>
      <c r="C70" s="92"/>
      <c r="D70" s="92"/>
      <c r="E70" s="92"/>
      <c r="F70" s="92"/>
      <c r="G70" s="92"/>
      <c r="H70" s="92"/>
      <c r="I70" s="92"/>
      <c r="J70" s="92"/>
      <c r="K70" s="92"/>
      <c r="L70" s="92"/>
      <c r="M70" s="92"/>
      <c r="N70" s="92"/>
      <c r="O70" s="92"/>
      <c r="P70" s="92"/>
      <c r="Q70" s="92"/>
      <c r="R70" s="92"/>
      <c r="S70" s="93"/>
    </row>
    <row r="71" spans="2:19">
      <c r="B71" s="91"/>
      <c r="C71" s="92"/>
      <c r="D71" s="92"/>
      <c r="E71" s="92"/>
      <c r="F71" s="92"/>
      <c r="G71" s="92"/>
      <c r="H71" s="92"/>
      <c r="I71" s="92"/>
      <c r="J71" s="92"/>
      <c r="K71" s="92"/>
      <c r="L71" s="92"/>
      <c r="M71" s="92"/>
      <c r="N71" s="92"/>
      <c r="O71" s="92"/>
      <c r="P71" s="92"/>
      <c r="Q71" s="92"/>
      <c r="R71" s="92"/>
      <c r="S71" s="93"/>
    </row>
    <row r="72" spans="2:19">
      <c r="B72" s="91"/>
      <c r="C72" s="92"/>
      <c r="D72" s="92"/>
      <c r="E72" s="92"/>
      <c r="F72" s="92"/>
      <c r="G72" s="92"/>
      <c r="H72" s="92"/>
      <c r="I72" s="92"/>
      <c r="J72" s="92"/>
      <c r="K72" s="92"/>
      <c r="L72" s="92"/>
      <c r="M72" s="92"/>
      <c r="N72" s="92"/>
      <c r="O72" s="92"/>
      <c r="P72" s="92"/>
      <c r="Q72" s="92"/>
      <c r="R72" s="92"/>
      <c r="S72" s="93"/>
    </row>
    <row r="73" spans="2:19">
      <c r="B73" s="91"/>
      <c r="C73" s="92"/>
      <c r="D73" s="92"/>
      <c r="E73" s="92"/>
      <c r="F73" s="92"/>
      <c r="G73" s="92"/>
      <c r="H73" s="92"/>
      <c r="I73" s="92"/>
      <c r="J73" s="92"/>
      <c r="K73" s="92"/>
      <c r="L73" s="92"/>
      <c r="M73" s="92"/>
      <c r="N73" s="92"/>
      <c r="O73" s="92"/>
      <c r="P73" s="92"/>
      <c r="Q73" s="92"/>
      <c r="R73" s="92"/>
      <c r="S73" s="93"/>
    </row>
    <row r="74" spans="2:19">
      <c r="B74" s="91"/>
      <c r="C74" s="92"/>
      <c r="D74" s="92"/>
      <c r="E74" s="92"/>
      <c r="F74" s="92"/>
      <c r="G74" s="92"/>
      <c r="H74" s="92"/>
      <c r="I74" s="92"/>
      <c r="J74" s="92"/>
      <c r="K74" s="92"/>
      <c r="L74" s="92"/>
      <c r="M74" s="92"/>
      <c r="N74" s="92"/>
      <c r="O74" s="92"/>
      <c r="P74" s="92"/>
      <c r="Q74" s="92"/>
      <c r="R74" s="92"/>
      <c r="S74" s="93"/>
    </row>
    <row r="75" spans="2:19">
      <c r="B75" s="91"/>
      <c r="C75" s="92"/>
      <c r="D75" s="92"/>
      <c r="E75" s="92"/>
      <c r="F75" s="92"/>
      <c r="G75" s="92"/>
      <c r="H75" s="92"/>
      <c r="I75" s="92"/>
      <c r="J75" s="92"/>
      <c r="K75" s="92"/>
      <c r="L75" s="92"/>
      <c r="M75" s="92"/>
      <c r="N75" s="92"/>
      <c r="O75" s="92"/>
      <c r="P75" s="92"/>
      <c r="Q75" s="92"/>
      <c r="R75" s="92"/>
      <c r="S75" s="93"/>
    </row>
    <row r="76" spans="2:19">
      <c r="B76" s="91"/>
      <c r="C76" s="92"/>
      <c r="D76" s="92"/>
      <c r="E76" s="92"/>
      <c r="F76" s="92"/>
      <c r="G76" s="92"/>
      <c r="H76" s="92"/>
      <c r="I76" s="92"/>
      <c r="J76" s="92"/>
      <c r="K76" s="92"/>
      <c r="L76" s="92"/>
      <c r="M76" s="92"/>
      <c r="N76" s="92"/>
      <c r="O76" s="92"/>
      <c r="P76" s="92"/>
      <c r="Q76" s="92"/>
      <c r="R76" s="92"/>
      <c r="S76" s="93"/>
    </row>
    <row r="77" spans="2:19">
      <c r="B77" s="91"/>
      <c r="C77" s="92"/>
      <c r="D77" s="92"/>
      <c r="E77" s="92"/>
      <c r="F77" s="92"/>
      <c r="G77" s="92"/>
      <c r="H77" s="92"/>
      <c r="I77" s="92"/>
      <c r="J77" s="92"/>
      <c r="K77" s="92"/>
      <c r="L77" s="92"/>
      <c r="M77" s="92"/>
      <c r="N77" s="92"/>
      <c r="O77" s="92"/>
      <c r="P77" s="92"/>
      <c r="Q77" s="92"/>
      <c r="R77" s="92"/>
      <c r="S77" s="93"/>
    </row>
    <row r="78" spans="2:19">
      <c r="B78" s="91"/>
      <c r="C78" s="92"/>
      <c r="D78" s="92"/>
      <c r="E78" s="92"/>
      <c r="F78" s="92"/>
      <c r="G78" s="92"/>
      <c r="H78" s="92"/>
      <c r="I78" s="92"/>
      <c r="J78" s="92"/>
      <c r="K78" s="92"/>
      <c r="L78" s="92"/>
      <c r="M78" s="92"/>
      <c r="N78" s="92"/>
      <c r="O78" s="92"/>
      <c r="P78" s="92"/>
      <c r="Q78" s="92"/>
      <c r="R78" s="92"/>
      <c r="S78" s="93"/>
    </row>
    <row r="79" spans="2:19">
      <c r="B79" s="91"/>
      <c r="C79" s="92"/>
      <c r="D79" s="92"/>
      <c r="E79" s="92"/>
      <c r="F79" s="92"/>
      <c r="G79" s="92"/>
      <c r="H79" s="92"/>
      <c r="I79" s="92"/>
      <c r="J79" s="92"/>
      <c r="K79" s="92"/>
      <c r="L79" s="92"/>
      <c r="M79" s="92"/>
      <c r="N79" s="92"/>
      <c r="O79" s="92"/>
      <c r="P79" s="92"/>
      <c r="Q79" s="92"/>
      <c r="R79" s="92"/>
      <c r="S79" s="93"/>
    </row>
    <row r="80" spans="2:19">
      <c r="B80" s="91"/>
      <c r="C80" s="92"/>
      <c r="D80" s="92"/>
      <c r="E80" s="92"/>
      <c r="F80" s="92"/>
      <c r="G80" s="92"/>
      <c r="H80" s="92"/>
      <c r="I80" s="92"/>
      <c r="J80" s="92"/>
      <c r="K80" s="92"/>
      <c r="L80" s="92"/>
      <c r="M80" s="92"/>
      <c r="N80" s="92"/>
      <c r="O80" s="92"/>
      <c r="P80" s="92"/>
      <c r="Q80" s="92"/>
      <c r="R80" s="92"/>
      <c r="S80" s="93"/>
    </row>
    <row r="81" spans="2:19">
      <c r="B81" s="91"/>
      <c r="C81" s="92"/>
      <c r="D81" s="92"/>
      <c r="E81" s="92"/>
      <c r="F81" s="92"/>
      <c r="G81" s="92"/>
      <c r="H81" s="92"/>
      <c r="I81" s="92"/>
      <c r="J81" s="92"/>
      <c r="K81" s="92"/>
      <c r="L81" s="92"/>
      <c r="M81" s="92"/>
      <c r="N81" s="92"/>
      <c r="O81" s="92"/>
      <c r="P81" s="92"/>
      <c r="Q81" s="92"/>
      <c r="R81" s="92"/>
      <c r="S81" s="93"/>
    </row>
    <row r="82" spans="2:19">
      <c r="B82" s="91"/>
      <c r="C82" s="92"/>
      <c r="D82" s="92"/>
      <c r="E82" s="92"/>
      <c r="F82" s="92"/>
      <c r="G82" s="92"/>
      <c r="H82" s="92"/>
      <c r="I82" s="92"/>
      <c r="J82" s="92"/>
      <c r="K82" s="92"/>
      <c r="L82" s="92"/>
      <c r="M82" s="92"/>
      <c r="N82" s="92"/>
      <c r="O82" s="92"/>
      <c r="P82" s="92"/>
      <c r="Q82" s="92"/>
      <c r="R82" s="92"/>
      <c r="S82" s="93"/>
    </row>
    <row r="83" spans="2:19">
      <c r="B83" s="91"/>
      <c r="C83" s="92"/>
      <c r="D83" s="92"/>
      <c r="E83" s="92"/>
      <c r="F83" s="92"/>
      <c r="G83" s="92"/>
      <c r="H83" s="92"/>
      <c r="I83" s="92"/>
      <c r="J83" s="92"/>
      <c r="K83" s="92"/>
      <c r="L83" s="92"/>
      <c r="M83" s="92"/>
      <c r="N83" s="92"/>
      <c r="O83" s="92"/>
      <c r="P83" s="92"/>
      <c r="Q83" s="92"/>
      <c r="R83" s="92"/>
      <c r="S83" s="93"/>
    </row>
    <row r="84" spans="2:19">
      <c r="B84" s="91"/>
      <c r="C84" s="92"/>
      <c r="D84" s="92"/>
      <c r="E84" s="92"/>
      <c r="F84" s="92"/>
      <c r="G84" s="92"/>
      <c r="H84" s="92"/>
      <c r="I84" s="92"/>
      <c r="J84" s="92"/>
      <c r="K84" s="92"/>
      <c r="L84" s="92"/>
      <c r="M84" s="92"/>
      <c r="N84" s="92"/>
      <c r="O84" s="92"/>
      <c r="P84" s="92"/>
      <c r="Q84" s="92"/>
      <c r="R84" s="92"/>
      <c r="S84" s="93"/>
    </row>
    <row r="85" spans="2:19">
      <c r="B85" s="91"/>
      <c r="C85" s="92"/>
      <c r="D85" s="92"/>
      <c r="E85" s="92"/>
      <c r="F85" s="92"/>
      <c r="G85" s="92"/>
      <c r="H85" s="92"/>
      <c r="I85" s="92"/>
      <c r="J85" s="92"/>
      <c r="K85" s="92"/>
      <c r="L85" s="92"/>
      <c r="M85" s="92"/>
      <c r="N85" s="92"/>
      <c r="O85" s="92"/>
      <c r="P85" s="92"/>
      <c r="Q85" s="92"/>
      <c r="R85" s="92"/>
      <c r="S85" s="93"/>
    </row>
    <row r="86" spans="2:19">
      <c r="B86" s="91"/>
      <c r="C86" s="92"/>
      <c r="D86" s="92"/>
      <c r="E86" s="92"/>
      <c r="F86" s="92"/>
      <c r="G86" s="92"/>
      <c r="H86" s="92"/>
      <c r="I86" s="92"/>
      <c r="J86" s="92"/>
      <c r="K86" s="92"/>
      <c r="L86" s="92"/>
      <c r="M86" s="92"/>
      <c r="N86" s="92"/>
      <c r="O86" s="92"/>
      <c r="P86" s="92"/>
      <c r="Q86" s="92"/>
      <c r="R86" s="92"/>
      <c r="S86" s="93"/>
    </row>
    <row r="87" spans="2:19">
      <c r="B87" s="91"/>
      <c r="C87" s="92"/>
      <c r="D87" s="92"/>
      <c r="E87" s="92"/>
      <c r="F87" s="92"/>
      <c r="G87" s="92"/>
      <c r="H87" s="92"/>
      <c r="I87" s="92"/>
      <c r="J87" s="92"/>
      <c r="K87" s="92"/>
      <c r="L87" s="92"/>
      <c r="M87" s="92"/>
      <c r="N87" s="92"/>
      <c r="O87" s="92"/>
      <c r="P87" s="92"/>
      <c r="Q87" s="92"/>
      <c r="R87" s="92"/>
      <c r="S87" s="93"/>
    </row>
    <row r="88" spans="2:19">
      <c r="B88" s="91"/>
      <c r="C88" s="92"/>
      <c r="D88" s="92"/>
      <c r="E88" s="92"/>
      <c r="F88" s="92"/>
      <c r="G88" s="92"/>
      <c r="H88" s="92"/>
      <c r="I88" s="92"/>
      <c r="J88" s="92"/>
      <c r="K88" s="92"/>
      <c r="L88" s="92"/>
      <c r="M88" s="92"/>
      <c r="N88" s="92"/>
      <c r="O88" s="92"/>
      <c r="P88" s="92"/>
      <c r="Q88" s="92"/>
      <c r="R88" s="92"/>
      <c r="S88" s="93"/>
    </row>
    <row r="89" spans="2:19" ht="13.5" thickBot="1">
      <c r="B89" s="94"/>
      <c r="C89" s="95"/>
      <c r="D89" s="95"/>
      <c r="E89" s="95"/>
      <c r="F89" s="95"/>
      <c r="G89" s="95"/>
      <c r="H89" s="95"/>
      <c r="I89" s="95"/>
      <c r="J89" s="95"/>
      <c r="K89" s="95"/>
      <c r="L89" s="95"/>
      <c r="M89" s="95"/>
      <c r="N89" s="95"/>
      <c r="O89" s="95"/>
      <c r="P89" s="95"/>
      <c r="Q89" s="95"/>
      <c r="R89" s="95"/>
      <c r="S89" s="96"/>
    </row>
    <row r="90" spans="2:19" ht="13.5" thickTop="1"/>
  </sheetData>
  <sheetProtection algorithmName="SHA-512" hashValue="m2sQtEXNzlD3xm6Kh9jlRkuBoXF5dgvB+lARCGMSOGrsYVtOBRQO/gmfDZhrXl7wf6NqwWvgD4vH97xeXdXKjQ==" saltValue="mQK3s9x3NR9kYX8CeZYdLQ==" spinCount="100000" sheet="1" objects="1" scenarios="1"/>
  <mergeCells count="84">
    <mergeCell ref="B19:S19"/>
    <mergeCell ref="D9:S9"/>
    <mergeCell ref="D11:S11"/>
    <mergeCell ref="D12:S12"/>
    <mergeCell ref="D10:S10"/>
    <mergeCell ref="B9:C9"/>
    <mergeCell ref="B10:C10"/>
    <mergeCell ref="B11:C11"/>
    <mergeCell ref="B14:S14"/>
    <mergeCell ref="B15:S15"/>
    <mergeCell ref="B16:S16"/>
    <mergeCell ref="B17:S17"/>
    <mergeCell ref="B18:S18"/>
    <mergeCell ref="B31:S31"/>
    <mergeCell ref="B20:S20"/>
    <mergeCell ref="B21:S21"/>
    <mergeCell ref="B22:S22"/>
    <mergeCell ref="B23:S23"/>
    <mergeCell ref="B24:S24"/>
    <mergeCell ref="B25:S25"/>
    <mergeCell ref="B26:S26"/>
    <mergeCell ref="B27:S27"/>
    <mergeCell ref="B28:S28"/>
    <mergeCell ref="B29:S29"/>
    <mergeCell ref="B30:S30"/>
    <mergeCell ref="B43:S43"/>
    <mergeCell ref="B32:S32"/>
    <mergeCell ref="B33:S33"/>
    <mergeCell ref="B34:S34"/>
    <mergeCell ref="B35:S35"/>
    <mergeCell ref="B36:S36"/>
    <mergeCell ref="B37:S37"/>
    <mergeCell ref="B38:S38"/>
    <mergeCell ref="B39:S39"/>
    <mergeCell ref="B40:S40"/>
    <mergeCell ref="B41:S41"/>
    <mergeCell ref="B42:S42"/>
    <mergeCell ref="B75:S75"/>
    <mergeCell ref="B44:S44"/>
    <mergeCell ref="B45:S45"/>
    <mergeCell ref="B46:S46"/>
    <mergeCell ref="B47:S47"/>
    <mergeCell ref="B68:S68"/>
    <mergeCell ref="B69:S69"/>
    <mergeCell ref="B54:S54"/>
    <mergeCell ref="B55:S55"/>
    <mergeCell ref="B56:S56"/>
    <mergeCell ref="B57:S57"/>
    <mergeCell ref="B70:S70"/>
    <mergeCell ref="B71:S71"/>
    <mergeCell ref="B72:S72"/>
    <mergeCell ref="B73:S73"/>
    <mergeCell ref="B74:S74"/>
    <mergeCell ref="B77:S77"/>
    <mergeCell ref="B78:S78"/>
    <mergeCell ref="B79:S79"/>
    <mergeCell ref="B80:S80"/>
    <mergeCell ref="B81:S81"/>
    <mergeCell ref="B88:S88"/>
    <mergeCell ref="B89:S89"/>
    <mergeCell ref="B13:S13"/>
    <mergeCell ref="B48:S48"/>
    <mergeCell ref="B49:S49"/>
    <mergeCell ref="B50:S50"/>
    <mergeCell ref="B51:S51"/>
    <mergeCell ref="B52:S52"/>
    <mergeCell ref="B53:S53"/>
    <mergeCell ref="B82:S82"/>
    <mergeCell ref="B83:S83"/>
    <mergeCell ref="B84:S84"/>
    <mergeCell ref="B85:S85"/>
    <mergeCell ref="B86:S86"/>
    <mergeCell ref="B87:S87"/>
    <mergeCell ref="B76:S76"/>
    <mergeCell ref="B67:S67"/>
    <mergeCell ref="B63:S63"/>
    <mergeCell ref="B64:S64"/>
    <mergeCell ref="B65:S65"/>
    <mergeCell ref="B66:S66"/>
    <mergeCell ref="B58:S58"/>
    <mergeCell ref="B59:S59"/>
    <mergeCell ref="B60:S60"/>
    <mergeCell ref="B61:S61"/>
    <mergeCell ref="B62:S62"/>
  </mergeCells>
  <pageMargins left="0.23622047244094491" right="0.23622047244094491" top="0.74803149606299213" bottom="0.74803149606299213" header="0.31496062992125984" footer="0.31496062992125984"/>
  <pageSetup paperSize="9" scale="60" fitToHeight="0" orientation="portrait" r:id="rId1"/>
  <headerFooter>
    <oddHeader>&amp;L&amp;"Arial,Bold"&amp;16&amp;G&amp;R&amp;"Arial,Bold"&amp;16Strictly Confidential (When answers are included)</oddHeader>
    <oddFooter>&amp;L&amp;F
Printed &amp;D &amp;T</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98DD8D6-206B-47A7-BCB4-E57912D8F9CE}">
          <x14:formula1>
            <xm:f>Data!$C$54:$C$57</xm:f>
          </x14:formula1>
          <xm:sqref>D11:S11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EF0B239AC8544CBE679FE50BAD84B3" ma:contentTypeVersion="10" ma:contentTypeDescription="Create a new document." ma:contentTypeScope="" ma:versionID="5752bce61b260a85c6168998a81b1ad4">
  <xsd:schema xmlns:xsd="http://www.w3.org/2001/XMLSchema" xmlns:xs="http://www.w3.org/2001/XMLSchema" xmlns:p="http://schemas.microsoft.com/office/2006/metadata/properties" xmlns:ns2="881044af-44b1-4060-8b45-c76da50be6e0" xmlns:ns3="9ed1d7e4-2be6-41ba-a3db-4510a54e4df0" targetNamespace="http://schemas.microsoft.com/office/2006/metadata/properties" ma:root="true" ma:fieldsID="46d27499308a23b9cd5fa9904a951e30" ns2:_="" ns3:_="">
    <xsd:import namespace="881044af-44b1-4060-8b45-c76da50be6e0"/>
    <xsd:import namespace="9ed1d7e4-2be6-41ba-a3db-4510a54e4df0"/>
    <xsd:element name="properties">
      <xsd:complexType>
        <xsd:sequence>
          <xsd:element name="documentManagement">
            <xsd:complexType>
              <xsd:all>
                <xsd:element ref="ns2:Process_x0020_Area" minOccurs="0"/>
                <xsd:element ref="ns3:Archived_x003f_" minOccurs="0"/>
                <xsd:element ref="ns3:Sort_x0020_order" minOccurs="0"/>
                <xsd:element ref="ns3:ShowOnContentsPage" minOccurs="0"/>
                <xsd:element ref="ns3:Next_x0020_review"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044af-44b1-4060-8b45-c76da50be6e0" elementFormDefault="qualified">
    <xsd:import namespace="http://schemas.microsoft.com/office/2006/documentManagement/types"/>
    <xsd:import namespace="http://schemas.microsoft.com/office/infopath/2007/PartnerControls"/>
    <xsd:element name="Process_x0020_Area" ma:index="2" nillable="true" ma:displayName="Area" ma:default="Service Management" ma:description="For grouping of documents" ma:format="Dropdown" ma:internalName="Process_x0020_Area">
      <xsd:simpleType>
        <xsd:restriction base="dms:Choice">
          <xsd:enumeration value="Behaviours and Procedures"/>
          <xsd:enumeration value="Change Management"/>
          <xsd:enumeration value="Emergency"/>
          <xsd:enumeration value="Policy"/>
          <xsd:enumeration value="Procurement"/>
          <xsd:enumeration value="Project Management"/>
          <xsd:enumeration value="Risk Management"/>
          <xsd:enumeration value="Service Management"/>
          <xsd:enumeration value="Time Recording"/>
        </xsd:restriction>
      </xsd:simpleType>
    </xsd:element>
  </xsd:schema>
  <xsd:schema xmlns:xsd="http://www.w3.org/2001/XMLSchema" xmlns:xs="http://www.w3.org/2001/XMLSchema" xmlns:dms="http://schemas.microsoft.com/office/2006/documentManagement/types" xmlns:pc="http://schemas.microsoft.com/office/infopath/2007/PartnerControls" targetNamespace="9ed1d7e4-2be6-41ba-a3db-4510a54e4df0" elementFormDefault="qualified">
    <xsd:import namespace="http://schemas.microsoft.com/office/2006/documentManagement/types"/>
    <xsd:import namespace="http://schemas.microsoft.com/office/infopath/2007/PartnerControls"/>
    <xsd:element name="Archived_x003f_" ma:index="9" nillable="true" ma:displayName="Archived?" ma:default="0" ma:description="If this is set to &quot;Yes&quot;, then the document has been superseded, and can be filtered out in relevant views of the list." ma:internalName="Archived_x003f_">
      <xsd:simpleType>
        <xsd:restriction base="dms:Boolean"/>
      </xsd:simpleType>
    </xsd:element>
    <xsd:element name="Sort_x0020_order" ma:index="10" nillable="true" ma:displayName="Sort order" ma:decimals="0" ma:description="Used to sort into a logical order instead of alphabetically.&#10;Views using this should sort bythis column THEN alphabetically, so if value in this column is not set then sort will be alphabetic." ma:internalName="Sort_x0020_order" ma:percentage="FALSE">
      <xsd:simpleType>
        <xsd:restriction base="dms:Number"/>
      </xsd:simpleType>
    </xsd:element>
    <xsd:element name="ShowOnContentsPage" ma:index="11" nillable="true" ma:displayName="ShowOnContentsPage" ma:default="1" ma:description="Used for filtering the contents page view" ma:internalName="ShowOnContentsPage">
      <xsd:simpleType>
        <xsd:restriction base="dms:Boolean"/>
      </xsd:simpleType>
    </xsd:element>
    <xsd:element name="Next_x0020_review" ma:index="12" nillable="true" ma:displayName="Next review" ma:description="Date next review is due" ma:format="DateOnly" ma:internalName="Next_x0020_review">
      <xsd:simpleType>
        <xsd:restriction base="dms:DateTime"/>
      </xsd:simpleType>
    </xsd:element>
    <xsd:element name="Notes0" ma:index="14"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owOnContentsPage xmlns="9ed1d7e4-2be6-41ba-a3db-4510a54e4df0">true</ShowOnContentsPage>
    <Archived_x003f_ xmlns="9ed1d7e4-2be6-41ba-a3db-4510a54e4df0">false</Archived_x003f_>
    <Next_x0020_review xmlns="9ed1d7e4-2be6-41ba-a3db-4510a54e4df0">2021-03-30T23:00:00+00:00</Next_x0020_review>
    <Sort_x0020_order xmlns="9ed1d7e4-2be6-41ba-a3db-4510a54e4df0" xsi:nil="true"/>
    <Notes0 xmlns="9ed1d7e4-2be6-41ba-a3db-4510a54e4df0">Updated version, with minor content changes.</Notes0>
    <Process_x0020_Area xmlns="881044af-44b1-4060-8b45-c76da50be6e0">Procurement</Process_x0020_Area>
  </documentManagement>
</p:properties>
</file>

<file path=customXml/itemProps1.xml><?xml version="1.0" encoding="utf-8"?>
<ds:datastoreItem xmlns:ds="http://schemas.openxmlformats.org/officeDocument/2006/customXml" ds:itemID="{C65833A8-4F41-4C1E-9944-8D4A668871A6}"/>
</file>

<file path=customXml/itemProps2.xml><?xml version="1.0" encoding="utf-8"?>
<ds:datastoreItem xmlns:ds="http://schemas.openxmlformats.org/officeDocument/2006/customXml" ds:itemID="{2ACAFA88-ABE4-41F9-967A-73FD4ACD0AE9}"/>
</file>

<file path=customXml/itemProps3.xml><?xml version="1.0" encoding="utf-8"?>
<ds:datastoreItem xmlns:ds="http://schemas.openxmlformats.org/officeDocument/2006/customXml" ds:itemID="{29ADD7A0-07F1-4CC4-9047-146A9A3534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Questions</vt:lpstr>
      <vt:lpstr>Data</vt:lpstr>
      <vt:lpstr>Chart</vt:lpstr>
      <vt:lpstr>Review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InfoSec Questionnaire</dc:title>
  <dc:creator/>
  <cp:lastModifiedBy/>
  <dcterms:created xsi:type="dcterms:W3CDTF">2019-12-06T10:47:49Z</dcterms:created>
  <dcterms:modified xsi:type="dcterms:W3CDTF">2020-03-18T14:30:56Z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0x010100C5EF0B239AC8544CBE679FE50BAD84B3</vt:lpwstr>
  </property>
</Properties>
</file>